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eia-me" sheetId="1" state="visible" r:id="rId3"/>
    <sheet name="Parâmetros" sheetId="2" state="visible" r:id="rId4"/>
    <sheet name="Profissionais" sheetId="3" state="visible" r:id="rId5"/>
    <sheet name="Atendimentos" sheetId="4" state="visible" r:id="rId6"/>
    <sheet name="Despesas" sheetId="5" state="visible" r:id="rId7"/>
    <sheet name="DRE mensal" sheetId="6" state="visible" r:id="rId8"/>
    <sheet name="Simples x Presumido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<sst xmlns="http://schemas.openxmlformats.org/spreadsheetml/2006/main" count="753" uniqueCount="229">
  <si>
    <t xml:space="preserve">Planilha de DRE e repasses da clínica de psicologia</t>
  </si>
  <si>
    <t xml:space="preserve">Psique Contábil · versão de outubro de 2026 · psiquecontabil.com.br</t>
  </si>
  <si>
    <t xml:space="preserve">Como usar em cinco minutos</t>
  </si>
  <si>
    <t xml:space="preserve">1. Aba Profissionais: cadastre quem atende, com código, modelo (PJ, PF ou CLT) e percentual de repasse (ou salário, para CLT).</t>
  </si>
  <si>
    <t xml:space="preserve">2. Aba Atendimentos: um lançamento por atendimento ou por lote de convênio, com código do profissional e do paciente, origem, valor e glosa. Repasses e retenções são calculados.</t>
  </si>
  <si>
    <t xml:space="preserve">3. Aba Despesas: lance aluguel, folha administrativa (salário bruto), pró-labore (bruto), sistemas, marketing e demais despesas, com a categoria.</t>
  </si>
  <si>
    <t xml:space="preserve">4. Aba DRE mensal: escolha o regime (Simples ou Presumido) na célula B4 e leia o resultado de cada mês: receita, repasses, folha, despesas, tributos estimados, margem e ponto de equilíbrio.</t>
  </si>
  <si>
    <t xml:space="preserve">5. Aba Simples x Presumido: compara os regimes com a média dos seus números (ou com valores que você digitar nas células amarelas).</t>
  </si>
  <si>
    <t xml:space="preserve">6. Aba Parâmetros: tabelas e alíquotas de 2026. Atualize quando as regras mudarem.</t>
  </si>
  <si>
    <t xml:space="preserve">Legenda: células azuis com fundo amarelo são de preenchimento; células pretas são fórmulas (não edite); as linhas de exemplo (janeiro de 2026) podem ser apagadas.</t>
  </si>
  <si>
    <t xml:space="preserve">Sigilo: identifique pacientes por código. A planilha não precisa de nome, CPF nem qualquer informação clínica.</t>
  </si>
  <si>
    <t xml:space="preserve">Limites: os tributos são estimativas com as tabelas vigentes em outubro de 2026 (RBT12 = receita do mês × 12), e não substituem o PGDAS-D, a DCTFWeb nem a orientação de um contador. Retenções de IRRF sobre repasses a autônomos e sobre o pró-labore não são estimadas.</t>
  </si>
  <si>
    <t xml:space="preserve">Parâmetros e tabelas</t>
  </si>
  <si>
    <t xml:space="preserve">Valores vigentes em outubro de 2026. Atualize aqui quando as regras mudarem. Células azuis com fundo amarelo são editáveis.</t>
  </si>
  <si>
    <t xml:space="preserve">Geral</t>
  </si>
  <si>
    <t xml:space="preserve">Simples Nacional — Anexo III</t>
  </si>
  <si>
    <t xml:space="preserve">Simples Nacional — Anexo V</t>
  </si>
  <si>
    <t xml:space="preserve">Ano de apuração</t>
  </si>
  <si>
    <t xml:space="preserve">Receita 12 meses acima de (R$)</t>
  </si>
  <si>
    <t xml:space="preserve">Alíquota nominal</t>
  </si>
  <si>
    <t xml:space="preserve">Parcela a deduzir (R$)</t>
  </si>
  <si>
    <t xml:space="preserve">Salário mínimo (R$)</t>
  </si>
  <si>
    <t xml:space="preserve">Teto do INSS (R$)</t>
  </si>
  <si>
    <t xml:space="preserve">INSS do contribuinte individual retido de autônomos (%)</t>
  </si>
  <si>
    <t xml:space="preserve">INSS do sócio sobre o pró-labore (%)</t>
  </si>
  <si>
    <t xml:space="preserve">Custo CLT sobre o salário (13º, férias, FGTS)</t>
  </si>
  <si>
    <t xml:space="preserve">INSS patronal + RAT + terceiros fora do Simples (%)</t>
  </si>
  <si>
    <t xml:space="preserve">INSS patronal sobre pró-labore e autônomos fora do Simples (%)</t>
  </si>
  <si>
    <t xml:space="preserve">ISS do município (%)</t>
  </si>
  <si>
    <t xml:space="preserve">Limite do Fator R</t>
  </si>
  <si>
    <t xml:space="preserve">Fontes: LC nº 123/2006 (anexos III e V); Lei nº 8.212/1991 e Lei nº 10.666/2003 (INSS); Lei nº 9.249/1995 (presunção de 32%); Decreto nº 12.797/2025 (salário mínimo 2026); Portaria da Previdência (teto 2026). Equiparação hospitalar não se aplica à psicologia.</t>
  </si>
  <si>
    <t xml:space="preserve">Limite anual do Simples (R$)</t>
  </si>
  <si>
    <t xml:space="preserve">Lucro Presumido</t>
  </si>
  <si>
    <t xml:space="preserve">Base de presunção para serviços (%)</t>
  </si>
  <si>
    <t xml:space="preserve">IRPJ (%)</t>
  </si>
  <si>
    <t xml:space="preserve">Adicional de IRPJ (%)</t>
  </si>
  <si>
    <t xml:space="preserve">Limite mensal do adicional (R$)</t>
  </si>
  <si>
    <t xml:space="preserve">CSLL (%)</t>
  </si>
  <si>
    <t xml:space="preserve">PIS (%)</t>
  </si>
  <si>
    <t xml:space="preserve">COFINS (%)</t>
  </si>
  <si>
    <t xml:space="preserve">Profissionais</t>
  </si>
  <si>
    <t xml:space="preserve">Cadastre quem atende. Use um código curto (P01, P02...) nos lançamentos. Modelo: PJ (nota fiscal), PF (autônomo) ou CLT.</t>
  </si>
  <si>
    <t xml:space="preserve">Código</t>
  </si>
  <si>
    <t xml:space="preserve">Nome ou apelido</t>
  </si>
  <si>
    <t xml:space="preserve">Modelo</t>
  </si>
  <si>
    <t xml:space="preserve">Repasse sobre a receita (%)</t>
  </si>
  <si>
    <t xml:space="preserve">Salário mensal (CLT, R$)</t>
  </si>
  <si>
    <t xml:space="preserve">Custo mensal estimado (R$)</t>
  </si>
  <si>
    <t xml:space="preserve">Observações</t>
  </si>
  <si>
    <t xml:space="preserve">P01</t>
  </si>
  <si>
    <t xml:space="preserve">Profissional 1</t>
  </si>
  <si>
    <t xml:space="preserve">PJ</t>
  </si>
  <si>
    <t xml:space="preserve">Exemplo: parceiro com CNPJ</t>
  </si>
  <si>
    <t xml:space="preserve">P02</t>
  </si>
  <si>
    <t xml:space="preserve">Profissional 2</t>
  </si>
  <si>
    <t xml:space="preserve">PF</t>
  </si>
  <si>
    <t xml:space="preserve">Exemplo: autônomo (retenção de 11% de INSS e IRRF)</t>
  </si>
  <si>
    <t xml:space="preserve">P03</t>
  </si>
  <si>
    <t xml:space="preserve">Profissional 3</t>
  </si>
  <si>
    <t xml:space="preserve">CLT</t>
  </si>
  <si>
    <t xml:space="preserve">Exemplo: funcionário</t>
  </si>
  <si>
    <t xml:space="preserve">P04</t>
  </si>
  <si>
    <t xml:space="preserve">Profissional 4</t>
  </si>
  <si>
    <t xml:space="preserve">Totais</t>
  </si>
  <si>
    <t xml:space="preserve">Custo mensal estimado = salário × fator de custo CLT (Parâmetros). Para PJ e PF, o custo aparece nos repasses da aba Atendimentos.</t>
  </si>
  <si>
    <t xml:space="preserve">Atendimentos</t>
  </si>
  <si>
    <t xml:space="preserve">Um lançamento por atendimento (ou por lote de convênio). Identifique o paciente por código, nunca por nome. Glosa: valor recusado pela operadora.</t>
  </si>
  <si>
    <t xml:space="preserve">Data</t>
  </si>
  <si>
    <t xml:space="preserve">Código do profissional</t>
  </si>
  <si>
    <t xml:space="preserve">Código do paciente</t>
  </si>
  <si>
    <t xml:space="preserve">Origem</t>
  </si>
  <si>
    <t xml:space="preserve">Valor cobrado (R$)</t>
  </si>
  <si>
    <t xml:space="preserve">Glosa (R$)</t>
  </si>
  <si>
    <t xml:space="preserve">Valor recebido (R$)</t>
  </si>
  <si>
    <t xml:space="preserve">Repasse (R$)</t>
  </si>
  <si>
    <t xml:space="preserve">INSS retido do autônomo (R$)</t>
  </si>
  <si>
    <t xml:space="preserve">Mês</t>
  </si>
  <si>
    <t xml:space="preserve">As linhas de exemplo (janeiro de 2026) podem ser apagadas.</t>
  </si>
  <si>
    <t xml:space="preserve">C-001</t>
  </si>
  <si>
    <t xml:space="preserve">Convênio</t>
  </si>
  <si>
    <t xml:space="preserve">C-008</t>
  </si>
  <si>
    <t xml:space="preserve">Particular</t>
  </si>
  <si>
    <t xml:space="preserve">C-015</t>
  </si>
  <si>
    <t xml:space="preserve">C-022</t>
  </si>
  <si>
    <t xml:space="preserve">C-029</t>
  </si>
  <si>
    <t xml:space="preserve">C-036</t>
  </si>
  <si>
    <t xml:space="preserve">C-043</t>
  </si>
  <si>
    <t xml:space="preserve">C-050</t>
  </si>
  <si>
    <t xml:space="preserve">C-057</t>
  </si>
  <si>
    <t xml:space="preserve">C-004</t>
  </si>
  <si>
    <t xml:space="preserve">C-011</t>
  </si>
  <si>
    <t xml:space="preserve">C-018</t>
  </si>
  <si>
    <t xml:space="preserve">C-025</t>
  </si>
  <si>
    <t xml:space="preserve">C-032</t>
  </si>
  <si>
    <t xml:space="preserve">C-039</t>
  </si>
  <si>
    <t xml:space="preserve">C-046</t>
  </si>
  <si>
    <t xml:space="preserve">C-053</t>
  </si>
  <si>
    <t xml:space="preserve">C-060</t>
  </si>
  <si>
    <t xml:space="preserve">C-007</t>
  </si>
  <si>
    <t xml:space="preserve">C-014</t>
  </si>
  <si>
    <t xml:space="preserve">C-021</t>
  </si>
  <si>
    <t xml:space="preserve">C-028</t>
  </si>
  <si>
    <t xml:space="preserve">C-035</t>
  </si>
  <si>
    <t xml:space="preserve">C-042</t>
  </si>
  <si>
    <t xml:space="preserve">C-049</t>
  </si>
  <si>
    <t xml:space="preserve">C-056</t>
  </si>
  <si>
    <t xml:space="preserve">C-003</t>
  </si>
  <si>
    <t xml:space="preserve">C-010</t>
  </si>
  <si>
    <t xml:space="preserve">C-017</t>
  </si>
  <si>
    <t xml:space="preserve">C-024</t>
  </si>
  <si>
    <t xml:space="preserve">C-031</t>
  </si>
  <si>
    <t xml:space="preserve">C-038</t>
  </si>
  <si>
    <t xml:space="preserve">C-045</t>
  </si>
  <si>
    <t xml:space="preserve">C-052</t>
  </si>
  <si>
    <t xml:space="preserve">C-059</t>
  </si>
  <si>
    <t xml:space="preserve">C-006</t>
  </si>
  <si>
    <t xml:space="preserve">C-013</t>
  </si>
  <si>
    <t xml:space="preserve">C-020</t>
  </si>
  <si>
    <t xml:space="preserve">C-027</t>
  </si>
  <si>
    <t xml:space="preserve">C-034</t>
  </si>
  <si>
    <t xml:space="preserve">C-041</t>
  </si>
  <si>
    <t xml:space="preserve">C-048</t>
  </si>
  <si>
    <t xml:space="preserve">C-055</t>
  </si>
  <si>
    <t xml:space="preserve">C-002</t>
  </si>
  <si>
    <t xml:space="preserve">C-009</t>
  </si>
  <si>
    <t xml:space="preserve">C-016</t>
  </si>
  <si>
    <t xml:space="preserve">C-023</t>
  </si>
  <si>
    <t xml:space="preserve">C-030</t>
  </si>
  <si>
    <t xml:space="preserve">C-037</t>
  </si>
  <si>
    <t xml:space="preserve">C-044</t>
  </si>
  <si>
    <t xml:space="preserve">C-051</t>
  </si>
  <si>
    <t xml:space="preserve">C-058</t>
  </si>
  <si>
    <t xml:space="preserve">C-005</t>
  </si>
  <si>
    <t xml:space="preserve">C-012</t>
  </si>
  <si>
    <t xml:space="preserve">C-019</t>
  </si>
  <si>
    <t xml:space="preserve">C-026</t>
  </si>
  <si>
    <t xml:space="preserve">C-033</t>
  </si>
  <si>
    <t xml:space="preserve">C-040</t>
  </si>
  <si>
    <t xml:space="preserve">C-047</t>
  </si>
  <si>
    <t xml:space="preserve">C-054</t>
  </si>
  <si>
    <t xml:space="preserve">Despesas</t>
  </si>
  <si>
    <t xml:space="preserve">Despesas da clínica, exceto repasses e folha (que vêm das outras abas). Use as categorias sugeridas.</t>
  </si>
  <si>
    <t xml:space="preserve">Categoria</t>
  </si>
  <si>
    <t xml:space="preserve">Descrição</t>
  </si>
  <si>
    <t xml:space="preserve">Valor (R$)</t>
  </si>
  <si>
    <t xml:space="preserve">Lance a folha administrativa pelo salário bruto e o pró-labore pelo valor bruto: a DRE aplica os encargos.</t>
  </si>
  <si>
    <t xml:space="preserve">Aluguel e condomínio</t>
  </si>
  <si>
    <t xml:space="preserve">Salas — janeiro</t>
  </si>
  <si>
    <t xml:space="preserve">Folha administrativa</t>
  </si>
  <si>
    <t xml:space="preserve">Recepção — salário bruto</t>
  </si>
  <si>
    <t xml:space="preserve">Pró-labore</t>
  </si>
  <si>
    <t xml:space="preserve">Sócios — janeiro</t>
  </si>
  <si>
    <t xml:space="preserve">Sistemas e telefonia</t>
  </si>
  <si>
    <t xml:space="preserve">Agenda e prontuário eletrônico</t>
  </si>
  <si>
    <t xml:space="preserve">Contabilidade e jurídico</t>
  </si>
  <si>
    <t xml:space="preserve">Honorários</t>
  </si>
  <si>
    <t xml:space="preserve">DRE mensal</t>
  </si>
  <si>
    <t xml:space="preserve">Demonstração do resultado por mês, com os lançamentos das abas Atendimentos e Despesas. Tributos estimados pelo regime escolhido abaixo.</t>
  </si>
  <si>
    <t xml:space="preserve">Regime para a estimativa de tributos</t>
  </si>
  <si>
    <t xml:space="preserve">Simples</t>
  </si>
  <si>
    <t xml:space="preserve">Simples: Anexo III ou V conforme o Fator R do mês (folha ÷ receita, mês × 12). Presumido: IRPJ, CSLL, PIS, COFINS, ISS e INSS patronal.</t>
  </si>
  <si>
    <t xml:space="preserve">Mês (data)</t>
  </si>
  <si>
    <t xml:space="preserve">Linha</t>
  </si>
  <si>
    <t xml:space="preserve">Mês 1</t>
  </si>
  <si>
    <t xml:space="preserve">Mês 2</t>
  </si>
  <si>
    <t xml:space="preserve">Mês 3</t>
  </si>
  <si>
    <t xml:space="preserve">Mês 4</t>
  </si>
  <si>
    <t xml:space="preserve">Mês 5</t>
  </si>
  <si>
    <t xml:space="preserve">Mês 6</t>
  </si>
  <si>
    <t xml:space="preserve">Mês 7</t>
  </si>
  <si>
    <t xml:space="preserve">Mês 8</t>
  </si>
  <si>
    <t xml:space="preserve">Mês 9</t>
  </si>
  <si>
    <t xml:space="preserve">Mês 10</t>
  </si>
  <si>
    <t xml:space="preserve">Mês 11</t>
  </si>
  <si>
    <t xml:space="preserve">Mês 12</t>
  </si>
  <si>
    <t xml:space="preserve">Ano</t>
  </si>
  <si>
    <t xml:space="preserve">Receita de particulares</t>
  </si>
  <si>
    <t xml:space="preserve">Receita de convênios (cobrada)</t>
  </si>
  <si>
    <t xml:space="preserve">(−) Glosas</t>
  </si>
  <si>
    <t xml:space="preserve">» Receita líquida</t>
  </si>
  <si>
    <t xml:space="preserve">(−) Repasses a profissionais</t>
  </si>
  <si>
    <t xml:space="preserve">(−) INSS patronal sobre repasses a autônomos (fora do Simples)</t>
  </si>
  <si>
    <t xml:space="preserve">(−) Folha CLT dos profissionais (com encargos)</t>
  </si>
  <si>
    <t xml:space="preserve">(−) Folha administrativa (com encargos)</t>
  </si>
  <si>
    <t xml:space="preserve">(−) Pró-labore</t>
  </si>
  <si>
    <t xml:space="preserve">(−) Despesas da clínica (demais)</t>
  </si>
  <si>
    <t xml:space="preserve">» Resultado antes dos tributos</t>
  </si>
  <si>
    <t xml:space="preserve">Fator R do mês</t>
  </si>
  <si>
    <t xml:space="preserve">(−) Tributos estimados</t>
  </si>
  <si>
    <t xml:space="preserve">» Resultado da clínica</t>
  </si>
  <si>
    <t xml:space="preserve">Margem sobre a receita líquida</t>
  </si>
  <si>
    <t xml:space="preserve">Atendimentos no mês</t>
  </si>
  <si>
    <t xml:space="preserve">Ticket médio (R$)</t>
  </si>
  <si>
    <t xml:space="preserve">Ponto de equilíbrio (receita necessária, R$)</t>
  </si>
  <si>
    <t xml:space="preserve">Leitura: o resultado da clínica é o que sobra depois de repasses, folha, pró-labore, despesas e tributos. A margem saudável de uma clínica bem gerida costuma ficar entre 10% e 20%. O ponto de equilíbrio indica a receita líquida mensal necessária para cobrir os custos fixos, dado o percentual de repasses e tributos do mês.</t>
  </si>
  <si>
    <t xml:space="preserve">Tributos estimados com as tabelas da aba Parâmetros: estimativa simplificada, que não substitui o cálculo oficial (PGDAS-D, DCTFWeb) nem a análise de um contador. O RBT12 usa a receita do mês × 12.</t>
  </si>
  <si>
    <t xml:space="preserve">Simples Nacional x Lucro Presumido</t>
  </si>
  <si>
    <t xml:space="preserve">Comparativo anualizado com os seus números. Preencha as células amarelas ou deixe as fórmulas puxarem a média da DRE.</t>
  </si>
  <si>
    <t xml:space="preserve">Entradas (mensais)</t>
  </si>
  <si>
    <t xml:space="preserve">Faturamento mensal médio (R$)</t>
  </si>
  <si>
    <t xml:space="preserve">Fórmulas puxam a DRE; substitua por valores para simular cenários.</t>
  </si>
  <si>
    <t xml:space="preserve">Repasses mensais a profissionais PJ (R$)</t>
  </si>
  <si>
    <t xml:space="preserve">Repasses mensais a profissionais autônomos PF (R$)</t>
  </si>
  <si>
    <t xml:space="preserve">Salários CLT dos profissionais (R$, bruto)</t>
  </si>
  <si>
    <t xml:space="preserve">Folha administrativa (R$, bruto)</t>
  </si>
  <si>
    <t xml:space="preserve">Pró-labore dos sócios (R$)</t>
  </si>
  <si>
    <t xml:space="preserve">Despesas fixas (R$)</t>
  </si>
  <si>
    <t xml:space="preserve">Cálculo</t>
  </si>
  <si>
    <t xml:space="preserve">Folha para o Fator R (R$)</t>
  </si>
  <si>
    <t xml:space="preserve">Fator R</t>
  </si>
  <si>
    <t xml:space="preserve">Anexo do Simples</t>
  </si>
  <si>
    <t xml:space="preserve">RBT12 (R$)</t>
  </si>
  <si>
    <t xml:space="preserve">Alíquota efetiva no Anexo III</t>
  </si>
  <si>
    <t xml:space="preserve">Alíquota efetiva no Anexo V</t>
  </si>
  <si>
    <t xml:space="preserve">INSS e IRRF do sócio sobre o pró-labore (R$)</t>
  </si>
  <si>
    <t xml:space="preserve">IRRF do pró-labore não estimado aqui (zero até R$ 5 mil em 2026 pelo redutor).</t>
  </si>
  <si>
    <t xml:space="preserve">Tributos mensais</t>
  </si>
  <si>
    <t xml:space="preserve">Simples — Anexo III</t>
  </si>
  <si>
    <t xml:space="preserve">Simples — Anexo V</t>
  </si>
  <si>
    <t xml:space="preserve">Imposto sobre a receita (DAS ou IRPJ+CSLL+PIS+COFINS+ISS)</t>
  </si>
  <si>
    <t xml:space="preserve">INSS patronal e encargos (fora do Simples)</t>
  </si>
  <si>
    <t xml:space="preserve">INSS do sócio</t>
  </si>
  <si>
    <t xml:space="preserve">Total de tributos</t>
  </si>
  <si>
    <t xml:space="preserve">Carga sobre o faturamento</t>
  </si>
  <si>
    <t xml:space="preserve">Custos da clínica (repasses, folha, pró-labore, fixas)</t>
  </si>
  <si>
    <t xml:space="preserve">Resultado da clínica</t>
  </si>
  <si>
    <t xml:space="preserve">Margem</t>
  </si>
  <si>
    <t xml:space="preserve">Leitura</t>
  </si>
  <si>
    <t xml:space="preserve">Premissas: custo CLT = salário × 1,2 (13º, férias com terço e FGTS); no Simples a contribuição patronal está dentro do DAS; no Presumido, 27,8% sobre salários e 20% sobre pró-labore e autônomos. Lucro Presumido: IRPJ 15% e CSLL 9% sobre 32% da receita, adicional de 10% acima de R$ 20 mil mensais, PIS 0,65%, COFINS 3% e ISS. Equiparação hospitalar não se aplica à psicologia. Estimativa simplificada: confirme com um contador.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</si>
</sst>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0"/>
    <numFmt numFmtId="166" formatCode="&quot;R$ &quot;#,##0.00;&quot;(R$ &quot;#,##0.00\);\-"/>
    <numFmt numFmtId="167" formatCode="0.0%"/>
    <numFmt numFmtId="168" formatCode="0.0%;\(0.0%\);\-"/>
    <numFmt numFmtId="169" formatCode="0.00"/>
    <numFmt numFmtId="170" formatCode="0.00%"/>
    <numFmt numFmtId="171" formatCode="dd/mm/yyyy"/>
    <numFmt numFmtId="172" formatCode="mmm/yyyy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F3D3E"/>
      <name val="Arial"/>
      <family val="0"/>
      <charset val="1"/>
    </font>
    <font>
      <i val="true"/>
      <sz val="10"/>
      <color rgb="FF6B7F72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0F3D3E"/>
        <bgColor rgb="FF333333"/>
      </patternFill>
    </fill>
    <fill>
      <patternFill patternType="solid">
        <fgColor rgb="FFFAF9F6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6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70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6B7F72"/>
      <rgbColor rgb="FF9999FF"/>
      <rgbColor rgb="FF993366"/>
      <rgbColor rgb="FFFAF9F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F3D3E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.75" hidden="false" customHeight="true" outlineLevel="0" collapsed="false">
      <c r="A4" s="3" t="s">
        <v>2</v>
      </c>
    </row>
    <row r="5" customFormat="false" ht="30" hidden="false" customHeight="true" outlineLevel="0" collapsed="false">
      <c r="A5" s="4" t="s">
        <v>3</v>
      </c>
    </row>
    <row r="6" customFormat="false" ht="30" hidden="false" customHeight="true" outlineLevel="0" collapsed="false">
      <c r="A6" s="4" t="s">
        <v>4</v>
      </c>
    </row>
    <row r="7" customFormat="false" ht="30" hidden="false" customHeight="true" outlineLevel="0" collapsed="false">
      <c r="A7" s="4" t="s">
        <v>5</v>
      </c>
    </row>
    <row r="8" customFormat="false" ht="30" hidden="false" customHeight="true" outlineLevel="0" collapsed="false">
      <c r="A8" s="4" t="s">
        <v>6</v>
      </c>
    </row>
    <row r="9" customFormat="false" ht="30" hidden="false" customHeight="true" outlineLevel="0" collapsed="false">
      <c r="A9" s="4" t="s">
        <v>7</v>
      </c>
    </row>
    <row r="10" customFormat="false" ht="15.75" hidden="false" customHeight="true" outlineLevel="0" collapsed="false">
      <c r="A10" s="4" t="s">
        <v>8</v>
      </c>
    </row>
    <row r="11" customFormat="false" ht="15.75" hidden="false" customHeight="true" outlineLevel="0" collapsed="false">
      <c r="A11" s="4"/>
    </row>
    <row r="12" customFormat="false" ht="30" hidden="false" customHeight="true" outlineLevel="0" collapsed="false">
      <c r="A12" s="4" t="s">
        <v>9</v>
      </c>
    </row>
    <row r="13" customFormat="false" ht="30" hidden="false" customHeight="true" outlineLevel="0" collapsed="false">
      <c r="A13" s="4" t="s">
        <v>10</v>
      </c>
    </row>
    <row r="14" customFormat="false" ht="30" hidden="false" customHeight="true" outlineLevel="0" collapsed="false">
      <c r="A14" s="4" t="s">
        <v>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16"/>
    <col collapsed="false" customWidth="true" hidden="false" outlineLevel="0" max="3" min="3" style="0" width="3"/>
    <col collapsed="false" customWidth="true" hidden="false" outlineLevel="0" max="4" min="4" style="0" width="24"/>
    <col collapsed="false" customWidth="true" hidden="false" outlineLevel="0" max="5" min="5" style="0" width="16"/>
    <col collapsed="false" customWidth="true" hidden="false" outlineLevel="0" max="6" min="6" style="0" width="20"/>
    <col collapsed="false" customWidth="true" hidden="false" outlineLevel="0" max="7" min="7" style="0" width="3"/>
    <col collapsed="false" customWidth="true" hidden="false" outlineLevel="0" max="8" min="8" style="0" width="24"/>
    <col collapsed="false" customWidth="true" hidden="false" outlineLevel="0" max="9" min="9" style="0" width="16"/>
    <col collapsed="false" customWidth="true" hidden="false" outlineLevel="0" max="10" min="10" style="0" width="20"/>
  </cols>
  <sheetData>
    <row r="1" customFormat="false" ht="19.7" hidden="false" customHeight="false" outlineLevel="0" collapsed="false">
      <c r="A1" s="1" t="s">
        <v>12</v>
      </c>
    </row>
    <row r="2" customFormat="false" ht="15" hidden="false" customHeight="false" outlineLevel="0" collapsed="false">
      <c r="A2" s="2" t="s">
        <v>13</v>
      </c>
    </row>
    <row r="4" customFormat="false" ht="15" hidden="false" customHeight="false" outlineLevel="0" collapsed="false">
      <c r="A4" s="5" t="s">
        <v>14</v>
      </c>
      <c r="D4" s="5" t="s">
        <v>15</v>
      </c>
      <c r="H4" s="5" t="s">
        <v>16</v>
      </c>
    </row>
    <row r="5" customFormat="false" ht="33.75" hidden="false" customHeight="true" outlineLevel="0" collapsed="false">
      <c r="A5" s="6" t="s">
        <v>17</v>
      </c>
      <c r="B5" s="7" t="n">
        <v>2026</v>
      </c>
      <c r="D5" s="8" t="s">
        <v>18</v>
      </c>
      <c r="E5" s="8" t="s">
        <v>19</v>
      </c>
      <c r="F5" s="8" t="s">
        <v>20</v>
      </c>
      <c r="H5" s="8" t="s">
        <v>18</v>
      </c>
      <c r="I5" s="8" t="s">
        <v>19</v>
      </c>
      <c r="J5" s="8" t="s">
        <v>20</v>
      </c>
    </row>
    <row r="6" customFormat="false" ht="15" hidden="false" customHeight="false" outlineLevel="0" collapsed="false">
      <c r="A6" s="6" t="s">
        <v>21</v>
      </c>
      <c r="B6" s="9" t="n">
        <v>1621</v>
      </c>
      <c r="D6" s="9" t="n">
        <v>0</v>
      </c>
      <c r="E6" s="10" t="n">
        <v>0.06</v>
      </c>
      <c r="F6" s="9" t="n">
        <v>0</v>
      </c>
      <c r="H6" s="9" t="n">
        <v>0</v>
      </c>
      <c r="I6" s="10" t="n">
        <v>0.155</v>
      </c>
      <c r="J6" s="9" t="n">
        <v>0</v>
      </c>
    </row>
    <row r="7" customFormat="false" ht="15" hidden="false" customHeight="false" outlineLevel="0" collapsed="false">
      <c r="A7" s="6" t="s">
        <v>22</v>
      </c>
      <c r="B7" s="9" t="n">
        <v>8475.55</v>
      </c>
      <c r="D7" s="9" t="n">
        <v>180000</v>
      </c>
      <c r="E7" s="10" t="n">
        <v>0.112</v>
      </c>
      <c r="F7" s="9" t="n">
        <v>9360</v>
      </c>
      <c r="H7" s="9" t="n">
        <v>180000</v>
      </c>
      <c r="I7" s="10" t="n">
        <v>0.18</v>
      </c>
      <c r="J7" s="9" t="n">
        <v>4500</v>
      </c>
    </row>
    <row r="8" customFormat="false" ht="15" hidden="false" customHeight="false" outlineLevel="0" collapsed="false">
      <c r="A8" s="6" t="s">
        <v>23</v>
      </c>
      <c r="B8" s="11" t="n">
        <v>0.11</v>
      </c>
      <c r="D8" s="9" t="n">
        <v>360000</v>
      </c>
      <c r="E8" s="10" t="n">
        <v>0.135</v>
      </c>
      <c r="F8" s="9" t="n">
        <v>17640</v>
      </c>
      <c r="H8" s="9" t="n">
        <v>360000</v>
      </c>
      <c r="I8" s="10" t="n">
        <v>0.195</v>
      </c>
      <c r="J8" s="9" t="n">
        <v>9900</v>
      </c>
    </row>
    <row r="9" customFormat="false" ht="15" hidden="false" customHeight="false" outlineLevel="0" collapsed="false">
      <c r="A9" s="6" t="s">
        <v>24</v>
      </c>
      <c r="B9" s="11" t="n">
        <v>0.11</v>
      </c>
      <c r="D9" s="9" t="n">
        <v>720000</v>
      </c>
      <c r="E9" s="10" t="n">
        <v>0.16</v>
      </c>
      <c r="F9" s="9" t="n">
        <v>35640</v>
      </c>
      <c r="H9" s="9" t="n">
        <v>720000</v>
      </c>
      <c r="I9" s="10" t="n">
        <v>0.205</v>
      </c>
      <c r="J9" s="9" t="n">
        <v>17100</v>
      </c>
    </row>
    <row r="10" customFormat="false" ht="15" hidden="false" customHeight="false" outlineLevel="0" collapsed="false">
      <c r="A10" s="6" t="s">
        <v>25</v>
      </c>
      <c r="B10" s="12" t="n">
        <v>1.2</v>
      </c>
      <c r="D10" s="9" t="n">
        <v>1800000</v>
      </c>
      <c r="E10" s="10" t="n">
        <v>0.21</v>
      </c>
      <c r="F10" s="9" t="n">
        <v>125640</v>
      </c>
      <c r="H10" s="9" t="n">
        <v>1800000</v>
      </c>
      <c r="I10" s="10" t="n">
        <v>0.23</v>
      </c>
      <c r="J10" s="9" t="n">
        <v>62100</v>
      </c>
    </row>
    <row r="11" customFormat="false" ht="15" hidden="false" customHeight="false" outlineLevel="0" collapsed="false">
      <c r="A11" s="6" t="s">
        <v>26</v>
      </c>
      <c r="B11" s="11" t="n">
        <v>0.278</v>
      </c>
      <c r="D11" s="9" t="n">
        <v>3600000</v>
      </c>
      <c r="E11" s="10" t="n">
        <v>0.33</v>
      </c>
      <c r="F11" s="9" t="n">
        <v>648000</v>
      </c>
      <c r="H11" s="9" t="n">
        <v>3600000</v>
      </c>
      <c r="I11" s="10" t="n">
        <v>0.305</v>
      </c>
      <c r="J11" s="9" t="n">
        <v>540000</v>
      </c>
    </row>
    <row r="12" customFormat="false" ht="15" hidden="false" customHeight="false" outlineLevel="0" collapsed="false">
      <c r="A12" s="6" t="s">
        <v>27</v>
      </c>
      <c r="B12" s="11" t="n">
        <v>0.2</v>
      </c>
    </row>
    <row r="13" customFormat="false" ht="15" hidden="false" customHeight="false" outlineLevel="0" collapsed="false">
      <c r="A13" s="6" t="s">
        <v>28</v>
      </c>
      <c r="B13" s="11" t="n">
        <v>0.05</v>
      </c>
    </row>
    <row r="14" customFormat="false" ht="15" hidden="false" customHeight="false" outlineLevel="0" collapsed="false">
      <c r="A14" s="6" t="s">
        <v>29</v>
      </c>
      <c r="B14" s="11" t="n">
        <v>0.28</v>
      </c>
      <c r="D14" s="2" t="s">
        <v>30</v>
      </c>
    </row>
    <row r="15" customFormat="false" ht="15" hidden="false" customHeight="false" outlineLevel="0" collapsed="false">
      <c r="A15" s="6" t="s">
        <v>31</v>
      </c>
      <c r="B15" s="9" t="n">
        <v>4800000</v>
      </c>
    </row>
    <row r="17" customFormat="false" ht="15" hidden="false" customHeight="false" outlineLevel="0" collapsed="false">
      <c r="A17" s="5" t="s">
        <v>32</v>
      </c>
    </row>
    <row r="18" customFormat="false" ht="15" hidden="false" customHeight="false" outlineLevel="0" collapsed="false">
      <c r="A18" s="6" t="s">
        <v>33</v>
      </c>
      <c r="B18" s="11" t="n">
        <v>0.32</v>
      </c>
    </row>
    <row r="19" customFormat="false" ht="15" hidden="false" customHeight="false" outlineLevel="0" collapsed="false">
      <c r="A19" s="6" t="s">
        <v>34</v>
      </c>
      <c r="B19" s="11" t="n">
        <v>0.15</v>
      </c>
    </row>
    <row r="20" customFormat="false" ht="15" hidden="false" customHeight="false" outlineLevel="0" collapsed="false">
      <c r="A20" s="6" t="s">
        <v>35</v>
      </c>
      <c r="B20" s="11" t="n">
        <v>0.1</v>
      </c>
    </row>
    <row r="21" customFormat="false" ht="15" hidden="false" customHeight="false" outlineLevel="0" collapsed="false">
      <c r="A21" s="6" t="s">
        <v>36</v>
      </c>
      <c r="B21" s="9" t="n">
        <v>20000</v>
      </c>
    </row>
    <row r="22" customFormat="false" ht="15" hidden="false" customHeight="false" outlineLevel="0" collapsed="false">
      <c r="A22" s="6" t="s">
        <v>37</v>
      </c>
      <c r="B22" s="11" t="n">
        <v>0.09</v>
      </c>
    </row>
    <row r="23" customFormat="false" ht="15" hidden="false" customHeight="false" outlineLevel="0" collapsed="false">
      <c r="A23" s="6" t="s">
        <v>38</v>
      </c>
      <c r="B23" s="13" t="n">
        <v>0.0065</v>
      </c>
    </row>
    <row r="24" customFormat="false" ht="15" hidden="false" customHeight="false" outlineLevel="0" collapsed="false">
      <c r="A24" s="6" t="s">
        <v>39</v>
      </c>
      <c r="B24" s="11" t="n">
        <v>0.03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26"/>
    <col collapsed="false" customWidth="true" hidden="false" outlineLevel="0" max="3" min="3" style="0" width="10"/>
    <col collapsed="false" customWidth="true" hidden="false" outlineLevel="0" max="5" min="4" style="0" width="18"/>
    <col collapsed="false" customWidth="true" hidden="false" outlineLevel="0" max="6" min="6" style="0" width="20"/>
    <col collapsed="false" customWidth="true" hidden="false" outlineLevel="0" max="7" min="7" style="0" width="44"/>
  </cols>
  <sheetData>
    <row r="1" customFormat="false" ht="19.7" hidden="false" customHeight="false" outlineLevel="0" collapsed="false">
      <c r="A1" s="1" t="s">
        <v>40</v>
      </c>
    </row>
    <row r="2" customFormat="false" ht="15" hidden="false" customHeight="false" outlineLevel="0" collapsed="false">
      <c r="A2" s="2" t="s">
        <v>41</v>
      </c>
    </row>
    <row r="4" customFormat="false" ht="33.75" hidden="false" customHeight="true" outlineLevel="0" collapsed="false">
      <c r="A4" s="8" t="s">
        <v>42</v>
      </c>
      <c r="B4" s="8" t="s">
        <v>43</v>
      </c>
      <c r="C4" s="8" t="s">
        <v>44</v>
      </c>
      <c r="D4" s="8" t="s">
        <v>45</v>
      </c>
      <c r="E4" s="8" t="s">
        <v>46</v>
      </c>
      <c r="F4" s="8" t="s">
        <v>47</v>
      </c>
      <c r="G4" s="8" t="s">
        <v>48</v>
      </c>
    </row>
    <row r="5" customFormat="false" ht="15" hidden="false" customHeight="false" outlineLevel="0" collapsed="false">
      <c r="A5" s="14" t="s">
        <v>49</v>
      </c>
      <c r="B5" s="14" t="s">
        <v>50</v>
      </c>
      <c r="C5" s="14" t="s">
        <v>51</v>
      </c>
      <c r="D5" s="11" t="n">
        <v>0.5</v>
      </c>
      <c r="E5" s="9" t="n">
        <v>0</v>
      </c>
      <c r="F5" s="15" t="n">
        <f aca="false">IF(C5="CLT",E5*Parâmetros!B10,0)</f>
        <v>0</v>
      </c>
      <c r="G5" s="14" t="s">
        <v>52</v>
      </c>
    </row>
    <row r="6" customFormat="false" ht="15" hidden="false" customHeight="false" outlineLevel="0" collapsed="false">
      <c r="A6" s="14" t="s">
        <v>53</v>
      </c>
      <c r="B6" s="14" t="s">
        <v>54</v>
      </c>
      <c r="C6" s="14" t="s">
        <v>55</v>
      </c>
      <c r="D6" s="11" t="n">
        <v>0.5</v>
      </c>
      <c r="E6" s="9" t="n">
        <v>0</v>
      </c>
      <c r="F6" s="15" t="n">
        <f aca="false">IF(C6="CLT",E6*Parâmetros!B10,0)</f>
        <v>0</v>
      </c>
      <c r="G6" s="14" t="s">
        <v>56</v>
      </c>
    </row>
    <row r="7" customFormat="false" ht="15" hidden="false" customHeight="false" outlineLevel="0" collapsed="false">
      <c r="A7" s="14" t="s">
        <v>57</v>
      </c>
      <c r="B7" s="14" t="s">
        <v>58</v>
      </c>
      <c r="C7" s="14" t="s">
        <v>59</v>
      </c>
      <c r="D7" s="11" t="n">
        <v>0</v>
      </c>
      <c r="E7" s="9" t="n">
        <v>3500</v>
      </c>
      <c r="F7" s="15" t="n">
        <f aca="false">IF(C7="CLT",E7*Parâmetros!B10,0)</f>
        <v>4200</v>
      </c>
      <c r="G7" s="14" t="s">
        <v>60</v>
      </c>
    </row>
    <row r="8" customFormat="false" ht="15" hidden="false" customHeight="false" outlineLevel="0" collapsed="false">
      <c r="A8" s="14" t="s">
        <v>61</v>
      </c>
      <c r="B8" s="14" t="s">
        <v>62</v>
      </c>
      <c r="C8" s="14" t="s">
        <v>51</v>
      </c>
      <c r="D8" s="11" t="n">
        <v>0.5</v>
      </c>
      <c r="E8" s="9" t="n">
        <v>0</v>
      </c>
      <c r="F8" s="15" t="n">
        <f aca="false">IF(C8="CLT",E8*Parâmetros!B10,0)</f>
        <v>0</v>
      </c>
      <c r="G8" s="14" t="s">
        <v>52</v>
      </c>
    </row>
    <row r="9" customFormat="false" ht="15" hidden="false" customHeight="false" outlineLevel="0" collapsed="false">
      <c r="A9" s="14"/>
      <c r="B9" s="14"/>
      <c r="C9" s="14"/>
      <c r="D9" s="11"/>
      <c r="E9" s="9"/>
      <c r="F9" s="15" t="n">
        <f aca="false">IF(C9="CLT",E9*Parâmetros!B10,0)</f>
        <v>0</v>
      </c>
      <c r="G9" s="14"/>
    </row>
    <row r="10" customFormat="false" ht="15" hidden="false" customHeight="false" outlineLevel="0" collapsed="false">
      <c r="A10" s="14"/>
      <c r="B10" s="14"/>
      <c r="C10" s="14"/>
      <c r="D10" s="11"/>
      <c r="E10" s="9"/>
      <c r="F10" s="15" t="n">
        <f aca="false">IF(C10="CLT",E10*Parâmetros!B10,0)</f>
        <v>0</v>
      </c>
      <c r="G10" s="14"/>
    </row>
    <row r="11" customFormat="false" ht="15" hidden="false" customHeight="false" outlineLevel="0" collapsed="false">
      <c r="A11" s="14"/>
      <c r="B11" s="14"/>
      <c r="C11" s="14"/>
      <c r="D11" s="11"/>
      <c r="E11" s="9"/>
      <c r="F11" s="15" t="n">
        <f aca="false">IF(C11="CLT",E11*Parâmetros!B10,0)</f>
        <v>0</v>
      </c>
      <c r="G11" s="14"/>
    </row>
    <row r="12" customFormat="false" ht="15" hidden="false" customHeight="false" outlineLevel="0" collapsed="false">
      <c r="A12" s="14"/>
      <c r="B12" s="14"/>
      <c r="C12" s="14"/>
      <c r="D12" s="11"/>
      <c r="E12" s="9"/>
      <c r="F12" s="15" t="n">
        <f aca="false">IF(C12="CLT",E12*Parâmetros!B10,0)</f>
        <v>0</v>
      </c>
      <c r="G12" s="14"/>
    </row>
    <row r="13" customFormat="false" ht="15" hidden="false" customHeight="false" outlineLevel="0" collapsed="false">
      <c r="A13" s="14"/>
      <c r="B13" s="14"/>
      <c r="C13" s="14"/>
      <c r="D13" s="11"/>
      <c r="E13" s="9"/>
      <c r="F13" s="15" t="n">
        <f aca="false">IF(C13="CLT",E13*Parâmetros!B10,0)</f>
        <v>0</v>
      </c>
      <c r="G13" s="14"/>
    </row>
    <row r="14" customFormat="false" ht="15" hidden="false" customHeight="false" outlineLevel="0" collapsed="false">
      <c r="A14" s="14"/>
      <c r="B14" s="14"/>
      <c r="C14" s="14"/>
      <c r="D14" s="11"/>
      <c r="E14" s="9"/>
      <c r="F14" s="15" t="n">
        <f aca="false">IF(C14="CLT",E14*Parâmetros!B10,0)</f>
        <v>0</v>
      </c>
      <c r="G14" s="14"/>
    </row>
    <row r="15" customFormat="false" ht="15" hidden="false" customHeight="false" outlineLevel="0" collapsed="false">
      <c r="A15" s="14"/>
      <c r="B15" s="14"/>
      <c r="C15" s="14"/>
      <c r="D15" s="11"/>
      <c r="E15" s="9"/>
      <c r="F15" s="15" t="n">
        <f aca="false">IF(C15="CLT",E15*Parâmetros!B10,0)</f>
        <v>0</v>
      </c>
      <c r="G15" s="14"/>
    </row>
    <row r="16" customFormat="false" ht="15" hidden="false" customHeight="false" outlineLevel="0" collapsed="false">
      <c r="A16" s="14"/>
      <c r="B16" s="14"/>
      <c r="C16" s="14"/>
      <c r="D16" s="11"/>
      <c r="E16" s="9"/>
      <c r="F16" s="15" t="n">
        <f aca="false">IF(C16="CLT",E16*Parâmetros!B10,0)</f>
        <v>0</v>
      </c>
      <c r="G16" s="14"/>
    </row>
    <row r="17" customFormat="false" ht="15" hidden="false" customHeight="false" outlineLevel="0" collapsed="false">
      <c r="A17" s="14"/>
      <c r="B17" s="14"/>
      <c r="C17" s="14"/>
      <c r="D17" s="11"/>
      <c r="E17" s="9"/>
      <c r="F17" s="15" t="n">
        <f aca="false">IF(C17="CLT",E17*Parâmetros!B10,0)</f>
        <v>0</v>
      </c>
      <c r="G17" s="14"/>
    </row>
    <row r="18" customFormat="false" ht="15" hidden="false" customHeight="false" outlineLevel="0" collapsed="false">
      <c r="A18" s="14"/>
      <c r="B18" s="14"/>
      <c r="C18" s="14"/>
      <c r="D18" s="11"/>
      <c r="E18" s="9"/>
      <c r="F18" s="15" t="n">
        <f aca="false">IF(C18="CLT",E18*Parâmetros!B10,0)</f>
        <v>0</v>
      </c>
      <c r="G18" s="14"/>
    </row>
    <row r="19" customFormat="false" ht="15" hidden="false" customHeight="false" outlineLevel="0" collapsed="false">
      <c r="A19" s="14"/>
      <c r="B19" s="14"/>
      <c r="C19" s="14"/>
      <c r="D19" s="11"/>
      <c r="E19" s="9"/>
      <c r="F19" s="15" t="n">
        <f aca="false">IF(C19="CLT",E19*Parâmetros!B10,0)</f>
        <v>0</v>
      </c>
      <c r="G19" s="14"/>
    </row>
    <row r="20" customFormat="false" ht="15" hidden="false" customHeight="false" outlineLevel="0" collapsed="false">
      <c r="A20" s="14"/>
      <c r="B20" s="14"/>
      <c r="C20" s="14"/>
      <c r="D20" s="11"/>
      <c r="E20" s="9"/>
      <c r="F20" s="15" t="n">
        <f aca="false">IF(C20="CLT",E20*Parâmetros!B10,0)</f>
        <v>0</v>
      </c>
      <c r="G20" s="14"/>
    </row>
    <row r="21" customFormat="false" ht="15" hidden="false" customHeight="false" outlineLevel="0" collapsed="false">
      <c r="A21" s="14"/>
      <c r="B21" s="14"/>
      <c r="C21" s="14"/>
      <c r="D21" s="11"/>
      <c r="E21" s="9"/>
      <c r="F21" s="15" t="n">
        <f aca="false">IF(C21="CLT",E21*Parâmetros!B10,0)</f>
        <v>0</v>
      </c>
      <c r="G21" s="14"/>
    </row>
    <row r="22" customFormat="false" ht="15" hidden="false" customHeight="false" outlineLevel="0" collapsed="false">
      <c r="A22" s="14"/>
      <c r="B22" s="14"/>
      <c r="C22" s="14"/>
      <c r="D22" s="11"/>
      <c r="E22" s="9"/>
      <c r="F22" s="15" t="n">
        <f aca="false">IF(C22="CLT",E22*Parâmetros!B10,0)</f>
        <v>0</v>
      </c>
      <c r="G22" s="14"/>
    </row>
    <row r="23" customFormat="false" ht="15" hidden="false" customHeight="false" outlineLevel="0" collapsed="false">
      <c r="A23" s="14"/>
      <c r="B23" s="14"/>
      <c r="C23" s="14"/>
      <c r="D23" s="11"/>
      <c r="E23" s="9"/>
      <c r="F23" s="15" t="n">
        <f aca="false">IF(C23="CLT",E23*Parâmetros!B10,0)</f>
        <v>0</v>
      </c>
      <c r="G23" s="14"/>
    </row>
    <row r="24" customFormat="false" ht="15" hidden="false" customHeight="false" outlineLevel="0" collapsed="false">
      <c r="A24" s="14"/>
      <c r="B24" s="14"/>
      <c r="C24" s="14"/>
      <c r="D24" s="11"/>
      <c r="E24" s="9"/>
      <c r="F24" s="15" t="n">
        <f aca="false">IF(C24="CLT",E24*Parâmetros!B10,0)</f>
        <v>0</v>
      </c>
      <c r="G24" s="14"/>
    </row>
    <row r="26" customFormat="false" ht="15" hidden="false" customHeight="false" outlineLevel="0" collapsed="false">
      <c r="A26" s="5" t="s">
        <v>63</v>
      </c>
      <c r="E26" s="16" t="n">
        <f aca="false">SUM(E5:E24)</f>
        <v>3500</v>
      </c>
      <c r="F26" s="16" t="n">
        <f aca="false">SUM(F5:F24)</f>
        <v>4200</v>
      </c>
    </row>
    <row r="27" customFormat="false" ht="15" hidden="false" customHeight="false" outlineLevel="0" collapsed="false">
      <c r="A27" s="2" t="s">
        <v>64</v>
      </c>
    </row>
  </sheetData>
  <dataValidations count="1">
    <dataValidation allowBlank="true" errorStyle="stop" operator="between" showDropDown="false" showErrorMessage="false" showInputMessage="false" sqref="C5:C24" type="list">
      <formula1>"PJ,PF,CLT"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3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3" min="2" style="0" width="14"/>
    <col collapsed="false" customWidth="true" hidden="false" outlineLevel="0" max="4" min="4" style="0" width="12"/>
    <col collapsed="false" customWidth="true" hidden="false" outlineLevel="0" max="5" min="5" style="0" width="16"/>
    <col collapsed="false" customWidth="true" hidden="false" outlineLevel="0" max="6" min="6" style="0" width="12"/>
    <col collapsed="false" customWidth="true" hidden="false" outlineLevel="0" max="7" min="7" style="0" width="16"/>
    <col collapsed="false" customWidth="true" hidden="false" outlineLevel="0" max="8" min="8" style="0" width="9"/>
    <col collapsed="false" customWidth="true" hidden="false" outlineLevel="0" max="9" min="9" style="0" width="14"/>
    <col collapsed="false" customWidth="true" hidden="false" outlineLevel="0" max="10" min="10" style="0" width="18"/>
    <col collapsed="false" customWidth="true" hidden="false" outlineLevel="0" max="11" min="11" style="0" width="12"/>
    <col collapsed="false" customWidth="true" hidden="false" outlineLevel="0" max="12" min="12" style="0" width="3"/>
    <col collapsed="false" customWidth="true" hidden="false" outlineLevel="0" max="13" min="13" style="0" width="40"/>
  </cols>
  <sheetData>
    <row r="1" customFormat="false" ht="19.7" hidden="false" customHeight="false" outlineLevel="0" collapsed="false">
      <c r="A1" s="1" t="s">
        <v>65</v>
      </c>
    </row>
    <row r="2" customFormat="false" ht="15" hidden="false" customHeight="false" outlineLevel="0" collapsed="false">
      <c r="A2" s="2" t="s">
        <v>66</v>
      </c>
    </row>
    <row r="4" customFormat="false" ht="33.75" hidden="false" customHeight="true" outlineLevel="0" collapsed="false">
      <c r="A4" s="8" t="s">
        <v>67</v>
      </c>
      <c r="B4" s="8" t="s">
        <v>68</v>
      </c>
      <c r="C4" s="8" t="s">
        <v>69</v>
      </c>
      <c r="D4" s="8" t="s">
        <v>70</v>
      </c>
      <c r="E4" s="8" t="s">
        <v>71</v>
      </c>
      <c r="F4" s="8" t="s">
        <v>72</v>
      </c>
      <c r="G4" s="8" t="s">
        <v>73</v>
      </c>
      <c r="H4" s="8" t="s">
        <v>44</v>
      </c>
      <c r="I4" s="8" t="s">
        <v>74</v>
      </c>
      <c r="J4" s="8" t="s">
        <v>75</v>
      </c>
      <c r="K4" s="8" t="s">
        <v>76</v>
      </c>
      <c r="M4" s="2" t="s">
        <v>77</v>
      </c>
    </row>
    <row r="5" customFormat="false" ht="15" hidden="false" customHeight="false" outlineLevel="0" collapsed="false">
      <c r="A5" s="17" t="n">
        <v>46027</v>
      </c>
      <c r="B5" s="14" t="s">
        <v>49</v>
      </c>
      <c r="C5" s="14" t="s">
        <v>78</v>
      </c>
      <c r="D5" s="14" t="s">
        <v>79</v>
      </c>
      <c r="E5" s="9" t="n">
        <v>95</v>
      </c>
      <c r="F5" s="9" t="n">
        <v>10</v>
      </c>
      <c r="G5" s="15" t="n">
        <f aca="false">IF(E5="","",E5-F5)</f>
        <v>85</v>
      </c>
      <c r="H5" s="6" t="str">
        <f aca="false">IF(B5="","",IFERROR(INDEX(Profissionais!$C$5:$C$24,MATCH(B5,Profissionais!$A$5:$A$24,0)),"?"))</f>
        <v>PJ</v>
      </c>
      <c r="I5" s="15" t="n">
        <f aca="false">IF(OR(B5="",E5=""),"",IF(H5="CLT",0,G5*IFERROR(INDEX(Profissionais!$D$5:$D$24,MATCH(B5,Profissionais!$A$5:$A$24,0)),0)))</f>
        <v>42.5</v>
      </c>
      <c r="J5" s="15" t="n">
        <f aca="false">IF(I5="","",IF(H5="PF",I5*Parâmetros!$B$8,0))</f>
        <v>0</v>
      </c>
      <c r="K5" s="18" t="n">
        <f aca="false">IF(A5="","",DATE(YEAR(A5),MONTH(A5),1))</f>
        <v>46023</v>
      </c>
    </row>
    <row r="6" customFormat="false" ht="15" hidden="false" customHeight="false" outlineLevel="0" collapsed="false">
      <c r="A6" s="17" t="n">
        <v>46028</v>
      </c>
      <c r="B6" s="14" t="s">
        <v>53</v>
      </c>
      <c r="C6" s="14" t="s">
        <v>80</v>
      </c>
      <c r="D6" s="14" t="s">
        <v>81</v>
      </c>
      <c r="E6" s="9" t="n">
        <v>160</v>
      </c>
      <c r="F6" s="9" t="n">
        <v>0</v>
      </c>
      <c r="G6" s="15" t="n">
        <f aca="false">IF(E6="","",E6-F6)</f>
        <v>160</v>
      </c>
      <c r="H6" s="6" t="str">
        <f aca="false">IF(B6="","",IFERROR(INDEX(Profissionais!$C$5:$C$24,MATCH(B6,Profissionais!$A$5:$A$24,0)),"?"))</f>
        <v>PF</v>
      </c>
      <c r="I6" s="15" t="n">
        <f aca="false">IF(OR(B6="",E6=""),"",IF(H6="CLT",0,G6*IFERROR(INDEX(Profissionais!$D$5:$D$24,MATCH(B6,Profissionais!$A$5:$A$24,0)),0)))</f>
        <v>80</v>
      </c>
      <c r="J6" s="15" t="n">
        <f aca="false">IF(I6="","",IF(H6="PF",I6*Parâmetros!$B$8,0))</f>
        <v>8.8</v>
      </c>
      <c r="K6" s="18" t="n">
        <f aca="false">IF(A6="","",DATE(YEAR(A6),MONTH(A6),1))</f>
        <v>46023</v>
      </c>
    </row>
    <row r="7" customFormat="false" ht="15" hidden="false" customHeight="false" outlineLevel="0" collapsed="false">
      <c r="A7" s="17" t="n">
        <v>46029</v>
      </c>
      <c r="B7" s="14" t="s">
        <v>57</v>
      </c>
      <c r="C7" s="14" t="s">
        <v>82</v>
      </c>
      <c r="D7" s="14" t="s">
        <v>81</v>
      </c>
      <c r="E7" s="9" t="n">
        <v>160</v>
      </c>
      <c r="F7" s="9" t="n">
        <v>0</v>
      </c>
      <c r="G7" s="15" t="n">
        <f aca="false">IF(E7="","",E7-F7)</f>
        <v>160</v>
      </c>
      <c r="H7" s="6" t="str">
        <f aca="false">IF(B7="","",IFERROR(INDEX(Profissionais!$C$5:$C$24,MATCH(B7,Profissionais!$A$5:$A$24,0)),"?"))</f>
        <v>CLT</v>
      </c>
      <c r="I7" s="15" t="n">
        <f aca="false">IF(OR(B7="",E7=""),"",IF(H7="CLT",0,G7*IFERROR(INDEX(Profissionais!$D$5:$D$24,MATCH(B7,Profissionais!$A$5:$A$24,0)),0)))</f>
        <v>0</v>
      </c>
      <c r="J7" s="15" t="n">
        <f aca="false">IF(I7="","",IF(H7="PF",I7*Parâmetros!$B$8,0))</f>
        <v>0</v>
      </c>
      <c r="K7" s="18" t="n">
        <f aca="false">IF(A7="","",DATE(YEAR(A7),MONTH(A7),1))</f>
        <v>46023</v>
      </c>
    </row>
    <row r="8" customFormat="false" ht="15" hidden="false" customHeight="false" outlineLevel="0" collapsed="false">
      <c r="A8" s="17" t="n">
        <v>46030</v>
      </c>
      <c r="B8" s="14" t="s">
        <v>61</v>
      </c>
      <c r="C8" s="14" t="s">
        <v>83</v>
      </c>
      <c r="D8" s="14" t="s">
        <v>81</v>
      </c>
      <c r="E8" s="9" t="n">
        <v>160</v>
      </c>
      <c r="F8" s="9" t="n">
        <v>0</v>
      </c>
      <c r="G8" s="15" t="n">
        <f aca="false">IF(E8="","",E8-F8)</f>
        <v>160</v>
      </c>
      <c r="H8" s="6" t="str">
        <f aca="false">IF(B8="","",IFERROR(INDEX(Profissionais!$C$5:$C$24,MATCH(B8,Profissionais!$A$5:$A$24,0)),"?"))</f>
        <v>PJ</v>
      </c>
      <c r="I8" s="15" t="n">
        <f aca="false">IF(OR(B8="",E8=""),"",IF(H8="CLT",0,G8*IFERROR(INDEX(Profissionais!$D$5:$D$24,MATCH(B8,Profissionais!$A$5:$A$24,0)),0)))</f>
        <v>80</v>
      </c>
      <c r="J8" s="15" t="n">
        <f aca="false">IF(I8="","",IF(H8="PF",I8*Parâmetros!$B$8,0))</f>
        <v>0</v>
      </c>
      <c r="K8" s="18" t="n">
        <f aca="false">IF(A8="","",DATE(YEAR(A8),MONTH(A8),1))</f>
        <v>46023</v>
      </c>
    </row>
    <row r="9" customFormat="false" ht="15" hidden="false" customHeight="false" outlineLevel="0" collapsed="false">
      <c r="A9" s="17" t="n">
        <v>46031</v>
      </c>
      <c r="B9" s="14" t="s">
        <v>49</v>
      </c>
      <c r="C9" s="14" t="s">
        <v>84</v>
      </c>
      <c r="D9" s="14" t="s">
        <v>81</v>
      </c>
      <c r="E9" s="9" t="n">
        <v>160</v>
      </c>
      <c r="F9" s="9" t="n">
        <v>0</v>
      </c>
      <c r="G9" s="15" t="n">
        <f aca="false">IF(E9="","",E9-F9)</f>
        <v>160</v>
      </c>
      <c r="H9" s="6" t="str">
        <f aca="false">IF(B9="","",IFERROR(INDEX(Profissionais!$C$5:$C$24,MATCH(B9,Profissionais!$A$5:$A$24,0)),"?"))</f>
        <v>PJ</v>
      </c>
      <c r="I9" s="15" t="n">
        <f aca="false">IF(OR(B9="",E9=""),"",IF(H9="CLT",0,G9*IFERROR(INDEX(Profissionais!$D$5:$D$24,MATCH(B9,Profissionais!$A$5:$A$24,0)),0)))</f>
        <v>80</v>
      </c>
      <c r="J9" s="15" t="n">
        <f aca="false">IF(I9="","",IF(H9="PF",I9*Parâmetros!$B$8,0))</f>
        <v>0</v>
      </c>
      <c r="K9" s="18" t="n">
        <f aca="false">IF(A9="","",DATE(YEAR(A9),MONTH(A9),1))</f>
        <v>46023</v>
      </c>
    </row>
    <row r="10" customFormat="false" ht="15" hidden="false" customHeight="false" outlineLevel="0" collapsed="false">
      <c r="A10" s="17" t="n">
        <v>46032</v>
      </c>
      <c r="B10" s="14" t="s">
        <v>53</v>
      </c>
      <c r="C10" s="14" t="s">
        <v>85</v>
      </c>
      <c r="D10" s="14" t="s">
        <v>79</v>
      </c>
      <c r="E10" s="9" t="n">
        <v>95</v>
      </c>
      <c r="F10" s="9" t="n">
        <v>0</v>
      </c>
      <c r="G10" s="15" t="n">
        <f aca="false">IF(E10="","",E10-F10)</f>
        <v>95</v>
      </c>
      <c r="H10" s="6" t="str">
        <f aca="false">IF(B10="","",IFERROR(INDEX(Profissionais!$C$5:$C$24,MATCH(B10,Profissionais!$A$5:$A$24,0)),"?"))</f>
        <v>PF</v>
      </c>
      <c r="I10" s="15" t="n">
        <f aca="false">IF(OR(B10="",E10=""),"",IF(H10="CLT",0,G10*IFERROR(INDEX(Profissionais!$D$5:$D$24,MATCH(B10,Profissionais!$A$5:$A$24,0)),0)))</f>
        <v>47.5</v>
      </c>
      <c r="J10" s="15" t="n">
        <f aca="false">IF(I10="","",IF(H10="PF",I10*Parâmetros!$B$8,0))</f>
        <v>5.225</v>
      </c>
      <c r="K10" s="18" t="n">
        <f aca="false">IF(A10="","",DATE(YEAR(A10),MONTH(A10),1))</f>
        <v>46023</v>
      </c>
    </row>
    <row r="11" customFormat="false" ht="15" hidden="false" customHeight="false" outlineLevel="0" collapsed="false">
      <c r="A11" s="17" t="n">
        <v>46033</v>
      </c>
      <c r="B11" s="14" t="s">
        <v>57</v>
      </c>
      <c r="C11" s="14" t="s">
        <v>86</v>
      </c>
      <c r="D11" s="14" t="s">
        <v>81</v>
      </c>
      <c r="E11" s="9" t="n">
        <v>160</v>
      </c>
      <c r="F11" s="9" t="n">
        <v>0</v>
      </c>
      <c r="G11" s="15" t="n">
        <f aca="false">IF(E11="","",E11-F11)</f>
        <v>160</v>
      </c>
      <c r="H11" s="6" t="str">
        <f aca="false">IF(B11="","",IFERROR(INDEX(Profissionais!$C$5:$C$24,MATCH(B11,Profissionais!$A$5:$A$24,0)),"?"))</f>
        <v>CLT</v>
      </c>
      <c r="I11" s="15" t="n">
        <f aca="false">IF(OR(B11="",E11=""),"",IF(H11="CLT",0,G11*IFERROR(INDEX(Profissionais!$D$5:$D$24,MATCH(B11,Profissionais!$A$5:$A$24,0)),0)))</f>
        <v>0</v>
      </c>
      <c r="J11" s="15" t="n">
        <f aca="false">IF(I11="","",IF(H11="PF",I11*Parâmetros!$B$8,0))</f>
        <v>0</v>
      </c>
      <c r="K11" s="18" t="n">
        <f aca="false">IF(A11="","",DATE(YEAR(A11),MONTH(A11),1))</f>
        <v>46023</v>
      </c>
    </row>
    <row r="12" customFormat="false" ht="15" hidden="false" customHeight="false" outlineLevel="0" collapsed="false">
      <c r="A12" s="17" t="n">
        <v>46034</v>
      </c>
      <c r="B12" s="14" t="s">
        <v>61</v>
      </c>
      <c r="C12" s="14" t="s">
        <v>87</v>
      </c>
      <c r="D12" s="14" t="s">
        <v>81</v>
      </c>
      <c r="E12" s="9" t="n">
        <v>160</v>
      </c>
      <c r="F12" s="9" t="n">
        <v>0</v>
      </c>
      <c r="G12" s="15" t="n">
        <f aca="false">IF(E12="","",E12-F12)</f>
        <v>160</v>
      </c>
      <c r="H12" s="6" t="str">
        <f aca="false">IF(B12="","",IFERROR(INDEX(Profissionais!$C$5:$C$24,MATCH(B12,Profissionais!$A$5:$A$24,0)),"?"))</f>
        <v>PJ</v>
      </c>
      <c r="I12" s="15" t="n">
        <f aca="false">IF(OR(B12="",E12=""),"",IF(H12="CLT",0,G12*IFERROR(INDEX(Profissionais!$D$5:$D$24,MATCH(B12,Profissionais!$A$5:$A$24,0)),0)))</f>
        <v>80</v>
      </c>
      <c r="J12" s="15" t="n">
        <f aca="false">IF(I12="","",IF(H12="PF",I12*Parâmetros!$B$8,0))</f>
        <v>0</v>
      </c>
      <c r="K12" s="18" t="n">
        <f aca="false">IF(A12="","",DATE(YEAR(A12),MONTH(A12),1))</f>
        <v>46023</v>
      </c>
    </row>
    <row r="13" customFormat="false" ht="15" hidden="false" customHeight="false" outlineLevel="0" collapsed="false">
      <c r="A13" s="17" t="n">
        <v>46035</v>
      </c>
      <c r="B13" s="14" t="s">
        <v>49</v>
      </c>
      <c r="C13" s="14" t="s">
        <v>88</v>
      </c>
      <c r="D13" s="14" t="s">
        <v>81</v>
      </c>
      <c r="E13" s="9" t="n">
        <v>160</v>
      </c>
      <c r="F13" s="9" t="n">
        <v>0</v>
      </c>
      <c r="G13" s="15" t="n">
        <f aca="false">IF(E13="","",E13-F13)</f>
        <v>160</v>
      </c>
      <c r="H13" s="6" t="str">
        <f aca="false">IF(B13="","",IFERROR(INDEX(Profissionais!$C$5:$C$24,MATCH(B13,Profissionais!$A$5:$A$24,0)),"?"))</f>
        <v>PJ</v>
      </c>
      <c r="I13" s="15" t="n">
        <f aca="false">IF(OR(B13="",E13=""),"",IF(H13="CLT",0,G13*IFERROR(INDEX(Profissionais!$D$5:$D$24,MATCH(B13,Profissionais!$A$5:$A$24,0)),0)))</f>
        <v>80</v>
      </c>
      <c r="J13" s="15" t="n">
        <f aca="false">IF(I13="","",IF(H13="PF",I13*Parâmetros!$B$8,0))</f>
        <v>0</v>
      </c>
      <c r="K13" s="18" t="n">
        <f aca="false">IF(A13="","",DATE(YEAR(A13),MONTH(A13),1))</f>
        <v>46023</v>
      </c>
    </row>
    <row r="14" customFormat="false" ht="15" hidden="false" customHeight="false" outlineLevel="0" collapsed="false">
      <c r="A14" s="17" t="n">
        <v>46036</v>
      </c>
      <c r="B14" s="14" t="s">
        <v>53</v>
      </c>
      <c r="C14" s="14" t="s">
        <v>89</v>
      </c>
      <c r="D14" s="14" t="s">
        <v>81</v>
      </c>
      <c r="E14" s="9" t="n">
        <v>160</v>
      </c>
      <c r="F14" s="9" t="n">
        <v>0</v>
      </c>
      <c r="G14" s="15" t="n">
        <f aca="false">IF(E14="","",E14-F14)</f>
        <v>160</v>
      </c>
      <c r="H14" s="6" t="str">
        <f aca="false">IF(B14="","",IFERROR(INDEX(Profissionais!$C$5:$C$24,MATCH(B14,Profissionais!$A$5:$A$24,0)),"?"))</f>
        <v>PF</v>
      </c>
      <c r="I14" s="15" t="n">
        <f aca="false">IF(OR(B14="",E14=""),"",IF(H14="CLT",0,G14*IFERROR(INDEX(Profissionais!$D$5:$D$24,MATCH(B14,Profissionais!$A$5:$A$24,0)),0)))</f>
        <v>80</v>
      </c>
      <c r="J14" s="15" t="n">
        <f aca="false">IF(I14="","",IF(H14="PF",I14*Parâmetros!$B$8,0))</f>
        <v>8.8</v>
      </c>
      <c r="K14" s="18" t="n">
        <f aca="false">IF(A14="","",DATE(YEAR(A14),MONTH(A14),1))</f>
        <v>46023</v>
      </c>
    </row>
    <row r="15" customFormat="false" ht="15" hidden="false" customHeight="false" outlineLevel="0" collapsed="false">
      <c r="A15" s="17" t="n">
        <v>46037</v>
      </c>
      <c r="B15" s="14" t="s">
        <v>57</v>
      </c>
      <c r="C15" s="14" t="s">
        <v>90</v>
      </c>
      <c r="D15" s="14" t="s">
        <v>79</v>
      </c>
      <c r="E15" s="9" t="n">
        <v>95</v>
      </c>
      <c r="F15" s="9" t="n">
        <v>0</v>
      </c>
      <c r="G15" s="15" t="n">
        <f aca="false">IF(E15="","",E15-F15)</f>
        <v>95</v>
      </c>
      <c r="H15" s="6" t="str">
        <f aca="false">IF(B15="","",IFERROR(INDEX(Profissionais!$C$5:$C$24,MATCH(B15,Profissionais!$A$5:$A$24,0)),"?"))</f>
        <v>CLT</v>
      </c>
      <c r="I15" s="15" t="n">
        <f aca="false">IF(OR(B15="",E15=""),"",IF(H15="CLT",0,G15*IFERROR(INDEX(Profissionais!$D$5:$D$24,MATCH(B15,Profissionais!$A$5:$A$24,0)),0)))</f>
        <v>0</v>
      </c>
      <c r="J15" s="15" t="n">
        <f aca="false">IF(I15="","",IF(H15="PF",I15*Parâmetros!$B$8,0))</f>
        <v>0</v>
      </c>
      <c r="K15" s="18" t="n">
        <f aca="false">IF(A15="","",DATE(YEAR(A15),MONTH(A15),1))</f>
        <v>46023</v>
      </c>
    </row>
    <row r="16" customFormat="false" ht="15" hidden="false" customHeight="false" outlineLevel="0" collapsed="false">
      <c r="A16" s="17" t="n">
        <v>46038</v>
      </c>
      <c r="B16" s="14" t="s">
        <v>61</v>
      </c>
      <c r="C16" s="14" t="s">
        <v>91</v>
      </c>
      <c r="D16" s="14" t="s">
        <v>81</v>
      </c>
      <c r="E16" s="9" t="n">
        <v>160</v>
      </c>
      <c r="F16" s="9" t="n">
        <v>0</v>
      </c>
      <c r="G16" s="15" t="n">
        <f aca="false">IF(E16="","",E16-F16)</f>
        <v>160</v>
      </c>
      <c r="H16" s="6" t="str">
        <f aca="false">IF(B16="","",IFERROR(INDEX(Profissionais!$C$5:$C$24,MATCH(B16,Profissionais!$A$5:$A$24,0)),"?"))</f>
        <v>PJ</v>
      </c>
      <c r="I16" s="15" t="n">
        <f aca="false">IF(OR(B16="",E16=""),"",IF(H16="CLT",0,G16*IFERROR(INDEX(Profissionais!$D$5:$D$24,MATCH(B16,Profissionais!$A$5:$A$24,0)),0)))</f>
        <v>80</v>
      </c>
      <c r="J16" s="15" t="n">
        <f aca="false">IF(I16="","",IF(H16="PF",I16*Parâmetros!$B$8,0))</f>
        <v>0</v>
      </c>
      <c r="K16" s="18" t="n">
        <f aca="false">IF(A16="","",DATE(YEAR(A16),MONTH(A16),1))</f>
        <v>46023</v>
      </c>
    </row>
    <row r="17" customFormat="false" ht="15" hidden="false" customHeight="false" outlineLevel="0" collapsed="false">
      <c r="A17" s="17" t="n">
        <v>46039</v>
      </c>
      <c r="B17" s="14" t="s">
        <v>49</v>
      </c>
      <c r="C17" s="14" t="s">
        <v>92</v>
      </c>
      <c r="D17" s="14" t="s">
        <v>81</v>
      </c>
      <c r="E17" s="9" t="n">
        <v>160</v>
      </c>
      <c r="F17" s="9" t="n">
        <v>0</v>
      </c>
      <c r="G17" s="15" t="n">
        <f aca="false">IF(E17="","",E17-F17)</f>
        <v>160</v>
      </c>
      <c r="H17" s="6" t="str">
        <f aca="false">IF(B17="","",IFERROR(INDEX(Profissionais!$C$5:$C$24,MATCH(B17,Profissionais!$A$5:$A$24,0)),"?"))</f>
        <v>PJ</v>
      </c>
      <c r="I17" s="15" t="n">
        <f aca="false">IF(OR(B17="",E17=""),"",IF(H17="CLT",0,G17*IFERROR(INDEX(Profissionais!$D$5:$D$24,MATCH(B17,Profissionais!$A$5:$A$24,0)),0)))</f>
        <v>80</v>
      </c>
      <c r="J17" s="15" t="n">
        <f aca="false">IF(I17="","",IF(H17="PF",I17*Parâmetros!$B$8,0))</f>
        <v>0</v>
      </c>
      <c r="K17" s="18" t="n">
        <f aca="false">IF(A17="","",DATE(YEAR(A17),MONTH(A17),1))</f>
        <v>46023</v>
      </c>
    </row>
    <row r="18" customFormat="false" ht="15" hidden="false" customHeight="false" outlineLevel="0" collapsed="false">
      <c r="A18" s="17" t="n">
        <v>46040</v>
      </c>
      <c r="B18" s="14" t="s">
        <v>53</v>
      </c>
      <c r="C18" s="14" t="s">
        <v>93</v>
      </c>
      <c r="D18" s="14" t="s">
        <v>81</v>
      </c>
      <c r="E18" s="9" t="n">
        <v>160</v>
      </c>
      <c r="F18" s="9" t="n">
        <v>0</v>
      </c>
      <c r="G18" s="15" t="n">
        <f aca="false">IF(E18="","",E18-F18)</f>
        <v>160</v>
      </c>
      <c r="H18" s="6" t="str">
        <f aca="false">IF(B18="","",IFERROR(INDEX(Profissionais!$C$5:$C$24,MATCH(B18,Profissionais!$A$5:$A$24,0)),"?"))</f>
        <v>PF</v>
      </c>
      <c r="I18" s="15" t="n">
        <f aca="false">IF(OR(B18="",E18=""),"",IF(H18="CLT",0,G18*IFERROR(INDEX(Profissionais!$D$5:$D$24,MATCH(B18,Profissionais!$A$5:$A$24,0)),0)))</f>
        <v>80</v>
      </c>
      <c r="J18" s="15" t="n">
        <f aca="false">IF(I18="","",IF(H18="PF",I18*Parâmetros!$B$8,0))</f>
        <v>8.8</v>
      </c>
      <c r="K18" s="18" t="n">
        <f aca="false">IF(A18="","",DATE(YEAR(A18),MONTH(A18),1))</f>
        <v>46023</v>
      </c>
    </row>
    <row r="19" customFormat="false" ht="15" hidden="false" customHeight="false" outlineLevel="0" collapsed="false">
      <c r="A19" s="17" t="n">
        <v>46041</v>
      </c>
      <c r="B19" s="14" t="s">
        <v>57</v>
      </c>
      <c r="C19" s="14" t="s">
        <v>94</v>
      </c>
      <c r="D19" s="14" t="s">
        <v>81</v>
      </c>
      <c r="E19" s="9" t="n">
        <v>160</v>
      </c>
      <c r="F19" s="9" t="n">
        <v>0</v>
      </c>
      <c r="G19" s="15" t="n">
        <f aca="false">IF(E19="","",E19-F19)</f>
        <v>160</v>
      </c>
      <c r="H19" s="6" t="str">
        <f aca="false">IF(B19="","",IFERROR(INDEX(Profissionais!$C$5:$C$24,MATCH(B19,Profissionais!$A$5:$A$24,0)),"?"))</f>
        <v>CLT</v>
      </c>
      <c r="I19" s="15" t="n">
        <f aca="false">IF(OR(B19="",E19=""),"",IF(H19="CLT",0,G19*IFERROR(INDEX(Profissionais!$D$5:$D$24,MATCH(B19,Profissionais!$A$5:$A$24,0)),0)))</f>
        <v>0</v>
      </c>
      <c r="J19" s="15" t="n">
        <f aca="false">IF(I19="","",IF(H19="PF",I19*Parâmetros!$B$8,0))</f>
        <v>0</v>
      </c>
      <c r="K19" s="18" t="n">
        <f aca="false">IF(A19="","",DATE(YEAR(A19),MONTH(A19),1))</f>
        <v>46023</v>
      </c>
    </row>
    <row r="20" customFormat="false" ht="15" hidden="false" customHeight="false" outlineLevel="0" collapsed="false">
      <c r="A20" s="17" t="n">
        <v>46042</v>
      </c>
      <c r="B20" s="14" t="s">
        <v>61</v>
      </c>
      <c r="C20" s="14" t="s">
        <v>95</v>
      </c>
      <c r="D20" s="14" t="s">
        <v>79</v>
      </c>
      <c r="E20" s="9" t="n">
        <v>95</v>
      </c>
      <c r="F20" s="9" t="n">
        <v>0</v>
      </c>
      <c r="G20" s="15" t="n">
        <f aca="false">IF(E20="","",E20-F20)</f>
        <v>95</v>
      </c>
      <c r="H20" s="6" t="str">
        <f aca="false">IF(B20="","",IFERROR(INDEX(Profissionais!$C$5:$C$24,MATCH(B20,Profissionais!$A$5:$A$24,0)),"?"))</f>
        <v>PJ</v>
      </c>
      <c r="I20" s="15" t="n">
        <f aca="false">IF(OR(B20="",E20=""),"",IF(H20="CLT",0,G20*IFERROR(INDEX(Profissionais!$D$5:$D$24,MATCH(B20,Profissionais!$A$5:$A$24,0)),0)))</f>
        <v>47.5</v>
      </c>
      <c r="J20" s="15" t="n">
        <f aca="false">IF(I20="","",IF(H20="PF",I20*Parâmetros!$B$8,0))</f>
        <v>0</v>
      </c>
      <c r="K20" s="18" t="n">
        <f aca="false">IF(A20="","",DATE(YEAR(A20),MONTH(A20),1))</f>
        <v>46023</v>
      </c>
    </row>
    <row r="21" customFormat="false" ht="15" hidden="false" customHeight="false" outlineLevel="0" collapsed="false">
      <c r="A21" s="17" t="n">
        <v>46043</v>
      </c>
      <c r="B21" s="14" t="s">
        <v>49</v>
      </c>
      <c r="C21" s="14" t="s">
        <v>96</v>
      </c>
      <c r="D21" s="14" t="s">
        <v>81</v>
      </c>
      <c r="E21" s="9" t="n">
        <v>160</v>
      </c>
      <c r="F21" s="9" t="n">
        <v>0</v>
      </c>
      <c r="G21" s="15" t="n">
        <f aca="false">IF(E21="","",E21-F21)</f>
        <v>160</v>
      </c>
      <c r="H21" s="6" t="str">
        <f aca="false">IF(B21="","",IFERROR(INDEX(Profissionais!$C$5:$C$24,MATCH(B21,Profissionais!$A$5:$A$24,0)),"?"))</f>
        <v>PJ</v>
      </c>
      <c r="I21" s="15" t="n">
        <f aca="false">IF(OR(B21="",E21=""),"",IF(H21="CLT",0,G21*IFERROR(INDEX(Profissionais!$D$5:$D$24,MATCH(B21,Profissionais!$A$5:$A$24,0)),0)))</f>
        <v>80</v>
      </c>
      <c r="J21" s="15" t="n">
        <f aca="false">IF(I21="","",IF(H21="PF",I21*Parâmetros!$B$8,0))</f>
        <v>0</v>
      </c>
      <c r="K21" s="18" t="n">
        <f aca="false">IF(A21="","",DATE(YEAR(A21),MONTH(A21),1))</f>
        <v>46023</v>
      </c>
    </row>
    <row r="22" customFormat="false" ht="15" hidden="false" customHeight="false" outlineLevel="0" collapsed="false">
      <c r="A22" s="17" t="n">
        <v>46044</v>
      </c>
      <c r="B22" s="14" t="s">
        <v>53</v>
      </c>
      <c r="C22" s="14" t="s">
        <v>97</v>
      </c>
      <c r="D22" s="14" t="s">
        <v>81</v>
      </c>
      <c r="E22" s="9" t="n">
        <v>160</v>
      </c>
      <c r="F22" s="9" t="n">
        <v>0</v>
      </c>
      <c r="G22" s="15" t="n">
        <f aca="false">IF(E22="","",E22-F22)</f>
        <v>160</v>
      </c>
      <c r="H22" s="6" t="str">
        <f aca="false">IF(B22="","",IFERROR(INDEX(Profissionais!$C$5:$C$24,MATCH(B22,Profissionais!$A$5:$A$24,0)),"?"))</f>
        <v>PF</v>
      </c>
      <c r="I22" s="15" t="n">
        <f aca="false">IF(OR(B22="",E22=""),"",IF(H22="CLT",0,G22*IFERROR(INDEX(Profissionais!$D$5:$D$24,MATCH(B22,Profissionais!$A$5:$A$24,0)),0)))</f>
        <v>80</v>
      </c>
      <c r="J22" s="15" t="n">
        <f aca="false">IF(I22="","",IF(H22="PF",I22*Parâmetros!$B$8,0))</f>
        <v>8.8</v>
      </c>
      <c r="K22" s="18" t="n">
        <f aca="false">IF(A22="","",DATE(YEAR(A22),MONTH(A22),1))</f>
        <v>46023</v>
      </c>
    </row>
    <row r="23" customFormat="false" ht="15" hidden="false" customHeight="false" outlineLevel="0" collapsed="false">
      <c r="A23" s="17" t="n">
        <v>46045</v>
      </c>
      <c r="B23" s="14" t="s">
        <v>57</v>
      </c>
      <c r="C23" s="14" t="s">
        <v>98</v>
      </c>
      <c r="D23" s="14" t="s">
        <v>81</v>
      </c>
      <c r="E23" s="9" t="n">
        <v>160</v>
      </c>
      <c r="F23" s="9" t="n">
        <v>0</v>
      </c>
      <c r="G23" s="15" t="n">
        <f aca="false">IF(E23="","",E23-F23)</f>
        <v>160</v>
      </c>
      <c r="H23" s="6" t="str">
        <f aca="false">IF(B23="","",IFERROR(INDEX(Profissionais!$C$5:$C$24,MATCH(B23,Profissionais!$A$5:$A$24,0)),"?"))</f>
        <v>CLT</v>
      </c>
      <c r="I23" s="15" t="n">
        <f aca="false">IF(OR(B23="",E23=""),"",IF(H23="CLT",0,G23*IFERROR(INDEX(Profissionais!$D$5:$D$24,MATCH(B23,Profissionais!$A$5:$A$24,0)),0)))</f>
        <v>0</v>
      </c>
      <c r="J23" s="15" t="n">
        <f aca="false">IF(I23="","",IF(H23="PF",I23*Parâmetros!$B$8,0))</f>
        <v>0</v>
      </c>
      <c r="K23" s="18" t="n">
        <f aca="false">IF(A23="","",DATE(YEAR(A23),MONTH(A23),1))</f>
        <v>46023</v>
      </c>
    </row>
    <row r="24" customFormat="false" ht="15" hidden="false" customHeight="false" outlineLevel="0" collapsed="false">
      <c r="A24" s="17" t="n">
        <v>46046</v>
      </c>
      <c r="B24" s="14" t="s">
        <v>61</v>
      </c>
      <c r="C24" s="14" t="s">
        <v>99</v>
      </c>
      <c r="D24" s="14" t="s">
        <v>81</v>
      </c>
      <c r="E24" s="9" t="n">
        <v>160</v>
      </c>
      <c r="F24" s="9" t="n">
        <v>0</v>
      </c>
      <c r="G24" s="15" t="n">
        <f aca="false">IF(E24="","",E24-F24)</f>
        <v>160</v>
      </c>
      <c r="H24" s="6" t="str">
        <f aca="false">IF(B24="","",IFERROR(INDEX(Profissionais!$C$5:$C$24,MATCH(B24,Profissionais!$A$5:$A$24,0)),"?"))</f>
        <v>PJ</v>
      </c>
      <c r="I24" s="15" t="n">
        <f aca="false">IF(OR(B24="",E24=""),"",IF(H24="CLT",0,G24*IFERROR(INDEX(Profissionais!$D$5:$D$24,MATCH(B24,Profissionais!$A$5:$A$24,0)),0)))</f>
        <v>80</v>
      </c>
      <c r="J24" s="15" t="n">
        <f aca="false">IF(I24="","",IF(H24="PF",I24*Parâmetros!$B$8,0))</f>
        <v>0</v>
      </c>
      <c r="K24" s="18" t="n">
        <f aca="false">IF(A24="","",DATE(YEAR(A24),MONTH(A24),1))</f>
        <v>46023</v>
      </c>
    </row>
    <row r="25" customFormat="false" ht="15" hidden="false" customHeight="false" outlineLevel="0" collapsed="false">
      <c r="A25" s="17" t="n">
        <v>46027</v>
      </c>
      <c r="B25" s="14" t="s">
        <v>49</v>
      </c>
      <c r="C25" s="14" t="s">
        <v>100</v>
      </c>
      <c r="D25" s="14" t="s">
        <v>79</v>
      </c>
      <c r="E25" s="9" t="n">
        <v>95</v>
      </c>
      <c r="F25" s="9" t="n">
        <v>0</v>
      </c>
      <c r="G25" s="15" t="n">
        <f aca="false">IF(E25="","",E25-F25)</f>
        <v>95</v>
      </c>
      <c r="H25" s="6" t="str">
        <f aca="false">IF(B25="","",IFERROR(INDEX(Profissionais!$C$5:$C$24,MATCH(B25,Profissionais!$A$5:$A$24,0)),"?"))</f>
        <v>PJ</v>
      </c>
      <c r="I25" s="15" t="n">
        <f aca="false">IF(OR(B25="",E25=""),"",IF(H25="CLT",0,G25*IFERROR(INDEX(Profissionais!$D$5:$D$24,MATCH(B25,Profissionais!$A$5:$A$24,0)),0)))</f>
        <v>47.5</v>
      </c>
      <c r="J25" s="15" t="n">
        <f aca="false">IF(I25="","",IF(H25="PF",I25*Parâmetros!$B$8,0))</f>
        <v>0</v>
      </c>
      <c r="K25" s="18" t="n">
        <f aca="false">IF(A25="","",DATE(YEAR(A25),MONTH(A25),1))</f>
        <v>46023</v>
      </c>
    </row>
    <row r="26" customFormat="false" ht="15" hidden="false" customHeight="false" outlineLevel="0" collapsed="false">
      <c r="A26" s="17" t="n">
        <v>46028</v>
      </c>
      <c r="B26" s="14" t="s">
        <v>53</v>
      </c>
      <c r="C26" s="14" t="s">
        <v>101</v>
      </c>
      <c r="D26" s="14" t="s">
        <v>81</v>
      </c>
      <c r="E26" s="9" t="n">
        <v>160</v>
      </c>
      <c r="F26" s="9" t="n">
        <v>0</v>
      </c>
      <c r="G26" s="15" t="n">
        <f aca="false">IF(E26="","",E26-F26)</f>
        <v>160</v>
      </c>
      <c r="H26" s="6" t="str">
        <f aca="false">IF(B26="","",IFERROR(INDEX(Profissionais!$C$5:$C$24,MATCH(B26,Profissionais!$A$5:$A$24,0)),"?"))</f>
        <v>PF</v>
      </c>
      <c r="I26" s="15" t="n">
        <f aca="false">IF(OR(B26="",E26=""),"",IF(H26="CLT",0,G26*IFERROR(INDEX(Profissionais!$D$5:$D$24,MATCH(B26,Profissionais!$A$5:$A$24,0)),0)))</f>
        <v>80</v>
      </c>
      <c r="J26" s="15" t="n">
        <f aca="false">IF(I26="","",IF(H26="PF",I26*Parâmetros!$B$8,0))</f>
        <v>8.8</v>
      </c>
      <c r="K26" s="18" t="n">
        <f aca="false">IF(A26="","",DATE(YEAR(A26),MONTH(A26),1))</f>
        <v>46023</v>
      </c>
    </row>
    <row r="27" customFormat="false" ht="15" hidden="false" customHeight="false" outlineLevel="0" collapsed="false">
      <c r="A27" s="17" t="n">
        <v>46029</v>
      </c>
      <c r="B27" s="14" t="s">
        <v>57</v>
      </c>
      <c r="C27" s="14" t="s">
        <v>102</v>
      </c>
      <c r="D27" s="14" t="s">
        <v>81</v>
      </c>
      <c r="E27" s="9" t="n">
        <v>160</v>
      </c>
      <c r="F27" s="9" t="n">
        <v>0</v>
      </c>
      <c r="G27" s="15" t="n">
        <f aca="false">IF(E27="","",E27-F27)</f>
        <v>160</v>
      </c>
      <c r="H27" s="6" t="str">
        <f aca="false">IF(B27="","",IFERROR(INDEX(Profissionais!$C$5:$C$24,MATCH(B27,Profissionais!$A$5:$A$24,0)),"?"))</f>
        <v>CLT</v>
      </c>
      <c r="I27" s="15" t="n">
        <f aca="false">IF(OR(B27="",E27=""),"",IF(H27="CLT",0,G27*IFERROR(INDEX(Profissionais!$D$5:$D$24,MATCH(B27,Profissionais!$A$5:$A$24,0)),0)))</f>
        <v>0</v>
      </c>
      <c r="J27" s="15" t="n">
        <f aca="false">IF(I27="","",IF(H27="PF",I27*Parâmetros!$B$8,0))</f>
        <v>0</v>
      </c>
      <c r="K27" s="18" t="n">
        <f aca="false">IF(A27="","",DATE(YEAR(A27),MONTH(A27),1))</f>
        <v>46023</v>
      </c>
    </row>
    <row r="28" customFormat="false" ht="15" hidden="false" customHeight="false" outlineLevel="0" collapsed="false">
      <c r="A28" s="17" t="n">
        <v>46030</v>
      </c>
      <c r="B28" s="14" t="s">
        <v>61</v>
      </c>
      <c r="C28" s="14" t="s">
        <v>103</v>
      </c>
      <c r="D28" s="14" t="s">
        <v>81</v>
      </c>
      <c r="E28" s="9" t="n">
        <v>160</v>
      </c>
      <c r="F28" s="9" t="n">
        <v>0</v>
      </c>
      <c r="G28" s="15" t="n">
        <f aca="false">IF(E28="","",E28-F28)</f>
        <v>160</v>
      </c>
      <c r="H28" s="6" t="str">
        <f aca="false">IF(B28="","",IFERROR(INDEX(Profissionais!$C$5:$C$24,MATCH(B28,Profissionais!$A$5:$A$24,0)),"?"))</f>
        <v>PJ</v>
      </c>
      <c r="I28" s="15" t="n">
        <f aca="false">IF(OR(B28="",E28=""),"",IF(H28="CLT",0,G28*IFERROR(INDEX(Profissionais!$D$5:$D$24,MATCH(B28,Profissionais!$A$5:$A$24,0)),0)))</f>
        <v>80</v>
      </c>
      <c r="J28" s="15" t="n">
        <f aca="false">IF(I28="","",IF(H28="PF",I28*Parâmetros!$B$8,0))</f>
        <v>0</v>
      </c>
      <c r="K28" s="18" t="n">
        <f aca="false">IF(A28="","",DATE(YEAR(A28),MONTH(A28),1))</f>
        <v>46023</v>
      </c>
    </row>
    <row r="29" customFormat="false" ht="15" hidden="false" customHeight="false" outlineLevel="0" collapsed="false">
      <c r="A29" s="17" t="n">
        <v>46031</v>
      </c>
      <c r="B29" s="14" t="s">
        <v>49</v>
      </c>
      <c r="C29" s="14" t="s">
        <v>104</v>
      </c>
      <c r="D29" s="14" t="s">
        <v>81</v>
      </c>
      <c r="E29" s="9" t="n">
        <v>160</v>
      </c>
      <c r="F29" s="9" t="n">
        <v>0</v>
      </c>
      <c r="G29" s="15" t="n">
        <f aca="false">IF(E29="","",E29-F29)</f>
        <v>160</v>
      </c>
      <c r="H29" s="6" t="str">
        <f aca="false">IF(B29="","",IFERROR(INDEX(Profissionais!$C$5:$C$24,MATCH(B29,Profissionais!$A$5:$A$24,0)),"?"))</f>
        <v>PJ</v>
      </c>
      <c r="I29" s="15" t="n">
        <f aca="false">IF(OR(B29="",E29=""),"",IF(H29="CLT",0,G29*IFERROR(INDEX(Profissionais!$D$5:$D$24,MATCH(B29,Profissionais!$A$5:$A$24,0)),0)))</f>
        <v>80</v>
      </c>
      <c r="J29" s="15" t="n">
        <f aca="false">IF(I29="","",IF(H29="PF",I29*Parâmetros!$B$8,0))</f>
        <v>0</v>
      </c>
      <c r="K29" s="18" t="n">
        <f aca="false">IF(A29="","",DATE(YEAR(A29),MONTH(A29),1))</f>
        <v>46023</v>
      </c>
    </row>
    <row r="30" customFormat="false" ht="15" hidden="false" customHeight="false" outlineLevel="0" collapsed="false">
      <c r="A30" s="17" t="n">
        <v>46032</v>
      </c>
      <c r="B30" s="14" t="s">
        <v>53</v>
      </c>
      <c r="C30" s="14" t="s">
        <v>105</v>
      </c>
      <c r="D30" s="14" t="s">
        <v>79</v>
      </c>
      <c r="E30" s="9" t="n">
        <v>95</v>
      </c>
      <c r="F30" s="9" t="n">
        <v>0</v>
      </c>
      <c r="G30" s="15" t="n">
        <f aca="false">IF(E30="","",E30-F30)</f>
        <v>95</v>
      </c>
      <c r="H30" s="6" t="str">
        <f aca="false">IF(B30="","",IFERROR(INDEX(Profissionais!$C$5:$C$24,MATCH(B30,Profissionais!$A$5:$A$24,0)),"?"))</f>
        <v>PF</v>
      </c>
      <c r="I30" s="15" t="n">
        <f aca="false">IF(OR(B30="",E30=""),"",IF(H30="CLT",0,G30*IFERROR(INDEX(Profissionais!$D$5:$D$24,MATCH(B30,Profissionais!$A$5:$A$24,0)),0)))</f>
        <v>47.5</v>
      </c>
      <c r="J30" s="15" t="n">
        <f aca="false">IF(I30="","",IF(H30="PF",I30*Parâmetros!$B$8,0))</f>
        <v>5.225</v>
      </c>
      <c r="K30" s="18" t="n">
        <f aca="false">IF(A30="","",DATE(YEAR(A30),MONTH(A30),1))</f>
        <v>46023</v>
      </c>
    </row>
    <row r="31" customFormat="false" ht="15" hidden="false" customHeight="false" outlineLevel="0" collapsed="false">
      <c r="A31" s="17" t="n">
        <v>46033</v>
      </c>
      <c r="B31" s="14" t="s">
        <v>57</v>
      </c>
      <c r="C31" s="14" t="s">
        <v>106</v>
      </c>
      <c r="D31" s="14" t="s">
        <v>81</v>
      </c>
      <c r="E31" s="9" t="n">
        <v>160</v>
      </c>
      <c r="F31" s="9" t="n">
        <v>0</v>
      </c>
      <c r="G31" s="15" t="n">
        <f aca="false">IF(E31="","",E31-F31)</f>
        <v>160</v>
      </c>
      <c r="H31" s="6" t="str">
        <f aca="false">IF(B31="","",IFERROR(INDEX(Profissionais!$C$5:$C$24,MATCH(B31,Profissionais!$A$5:$A$24,0)),"?"))</f>
        <v>CLT</v>
      </c>
      <c r="I31" s="15" t="n">
        <f aca="false">IF(OR(B31="",E31=""),"",IF(H31="CLT",0,G31*IFERROR(INDEX(Profissionais!$D$5:$D$24,MATCH(B31,Profissionais!$A$5:$A$24,0)),0)))</f>
        <v>0</v>
      </c>
      <c r="J31" s="15" t="n">
        <f aca="false">IF(I31="","",IF(H31="PF",I31*Parâmetros!$B$8,0))</f>
        <v>0</v>
      </c>
      <c r="K31" s="18" t="n">
        <f aca="false">IF(A31="","",DATE(YEAR(A31),MONTH(A31),1))</f>
        <v>46023</v>
      </c>
    </row>
    <row r="32" customFormat="false" ht="15" hidden="false" customHeight="false" outlineLevel="0" collapsed="false">
      <c r="A32" s="17" t="n">
        <v>46034</v>
      </c>
      <c r="B32" s="14" t="s">
        <v>61</v>
      </c>
      <c r="C32" s="14" t="s">
        <v>107</v>
      </c>
      <c r="D32" s="14" t="s">
        <v>81</v>
      </c>
      <c r="E32" s="9" t="n">
        <v>160</v>
      </c>
      <c r="F32" s="9" t="n">
        <v>0</v>
      </c>
      <c r="G32" s="15" t="n">
        <f aca="false">IF(E32="","",E32-F32)</f>
        <v>160</v>
      </c>
      <c r="H32" s="6" t="str">
        <f aca="false">IF(B32="","",IFERROR(INDEX(Profissionais!$C$5:$C$24,MATCH(B32,Profissionais!$A$5:$A$24,0)),"?"))</f>
        <v>PJ</v>
      </c>
      <c r="I32" s="15" t="n">
        <f aca="false">IF(OR(B32="",E32=""),"",IF(H32="CLT",0,G32*IFERROR(INDEX(Profissionais!$D$5:$D$24,MATCH(B32,Profissionais!$A$5:$A$24,0)),0)))</f>
        <v>80</v>
      </c>
      <c r="J32" s="15" t="n">
        <f aca="false">IF(I32="","",IF(H32="PF",I32*Parâmetros!$B$8,0))</f>
        <v>0</v>
      </c>
      <c r="K32" s="18" t="n">
        <f aca="false">IF(A32="","",DATE(YEAR(A32),MONTH(A32),1))</f>
        <v>46023</v>
      </c>
    </row>
    <row r="33" customFormat="false" ht="15" hidden="false" customHeight="false" outlineLevel="0" collapsed="false">
      <c r="A33" s="17" t="n">
        <v>46035</v>
      </c>
      <c r="B33" s="14" t="s">
        <v>49</v>
      </c>
      <c r="C33" s="14" t="s">
        <v>108</v>
      </c>
      <c r="D33" s="14" t="s">
        <v>81</v>
      </c>
      <c r="E33" s="9" t="n">
        <v>160</v>
      </c>
      <c r="F33" s="9" t="n">
        <v>0</v>
      </c>
      <c r="G33" s="15" t="n">
        <f aca="false">IF(E33="","",E33-F33)</f>
        <v>160</v>
      </c>
      <c r="H33" s="6" t="str">
        <f aca="false">IF(B33="","",IFERROR(INDEX(Profissionais!$C$5:$C$24,MATCH(B33,Profissionais!$A$5:$A$24,0)),"?"))</f>
        <v>PJ</v>
      </c>
      <c r="I33" s="15" t="n">
        <f aca="false">IF(OR(B33="",E33=""),"",IF(H33="CLT",0,G33*IFERROR(INDEX(Profissionais!$D$5:$D$24,MATCH(B33,Profissionais!$A$5:$A$24,0)),0)))</f>
        <v>80</v>
      </c>
      <c r="J33" s="15" t="n">
        <f aca="false">IF(I33="","",IF(H33="PF",I33*Parâmetros!$B$8,0))</f>
        <v>0</v>
      </c>
      <c r="K33" s="18" t="n">
        <f aca="false">IF(A33="","",DATE(YEAR(A33),MONTH(A33),1))</f>
        <v>46023</v>
      </c>
    </row>
    <row r="34" customFormat="false" ht="15" hidden="false" customHeight="false" outlineLevel="0" collapsed="false">
      <c r="A34" s="17" t="n">
        <v>46036</v>
      </c>
      <c r="B34" s="14" t="s">
        <v>53</v>
      </c>
      <c r="C34" s="14" t="s">
        <v>109</v>
      </c>
      <c r="D34" s="14" t="s">
        <v>81</v>
      </c>
      <c r="E34" s="9" t="n">
        <v>160</v>
      </c>
      <c r="F34" s="9" t="n">
        <v>0</v>
      </c>
      <c r="G34" s="15" t="n">
        <f aca="false">IF(E34="","",E34-F34)</f>
        <v>160</v>
      </c>
      <c r="H34" s="6" t="str">
        <f aca="false">IF(B34="","",IFERROR(INDEX(Profissionais!$C$5:$C$24,MATCH(B34,Profissionais!$A$5:$A$24,0)),"?"))</f>
        <v>PF</v>
      </c>
      <c r="I34" s="15" t="n">
        <f aca="false">IF(OR(B34="",E34=""),"",IF(H34="CLT",0,G34*IFERROR(INDEX(Profissionais!$D$5:$D$24,MATCH(B34,Profissionais!$A$5:$A$24,0)),0)))</f>
        <v>80</v>
      </c>
      <c r="J34" s="15" t="n">
        <f aca="false">IF(I34="","",IF(H34="PF",I34*Parâmetros!$B$8,0))</f>
        <v>8.8</v>
      </c>
      <c r="K34" s="18" t="n">
        <f aca="false">IF(A34="","",DATE(YEAR(A34),MONTH(A34),1))</f>
        <v>46023</v>
      </c>
    </row>
    <row r="35" customFormat="false" ht="15" hidden="false" customHeight="false" outlineLevel="0" collapsed="false">
      <c r="A35" s="17" t="n">
        <v>46037</v>
      </c>
      <c r="B35" s="14" t="s">
        <v>57</v>
      </c>
      <c r="C35" s="14" t="s">
        <v>110</v>
      </c>
      <c r="D35" s="14" t="s">
        <v>79</v>
      </c>
      <c r="E35" s="9" t="n">
        <v>95</v>
      </c>
      <c r="F35" s="9" t="n">
        <v>0</v>
      </c>
      <c r="G35" s="15" t="n">
        <f aca="false">IF(E35="","",E35-F35)</f>
        <v>95</v>
      </c>
      <c r="H35" s="6" t="str">
        <f aca="false">IF(B35="","",IFERROR(INDEX(Profissionais!$C$5:$C$24,MATCH(B35,Profissionais!$A$5:$A$24,0)),"?"))</f>
        <v>CLT</v>
      </c>
      <c r="I35" s="15" t="n">
        <f aca="false">IF(OR(B35="",E35=""),"",IF(H35="CLT",0,G35*IFERROR(INDEX(Profissionais!$D$5:$D$24,MATCH(B35,Profissionais!$A$5:$A$24,0)),0)))</f>
        <v>0</v>
      </c>
      <c r="J35" s="15" t="n">
        <f aca="false">IF(I35="","",IF(H35="PF",I35*Parâmetros!$B$8,0))</f>
        <v>0</v>
      </c>
      <c r="K35" s="18" t="n">
        <f aca="false">IF(A35="","",DATE(YEAR(A35),MONTH(A35),1))</f>
        <v>46023</v>
      </c>
    </row>
    <row r="36" customFormat="false" ht="15" hidden="false" customHeight="false" outlineLevel="0" collapsed="false">
      <c r="A36" s="17" t="n">
        <v>46038</v>
      </c>
      <c r="B36" s="14" t="s">
        <v>61</v>
      </c>
      <c r="C36" s="14" t="s">
        <v>111</v>
      </c>
      <c r="D36" s="14" t="s">
        <v>81</v>
      </c>
      <c r="E36" s="9" t="n">
        <v>160</v>
      </c>
      <c r="F36" s="9" t="n">
        <v>0</v>
      </c>
      <c r="G36" s="15" t="n">
        <f aca="false">IF(E36="","",E36-F36)</f>
        <v>160</v>
      </c>
      <c r="H36" s="6" t="str">
        <f aca="false">IF(B36="","",IFERROR(INDEX(Profissionais!$C$5:$C$24,MATCH(B36,Profissionais!$A$5:$A$24,0)),"?"))</f>
        <v>PJ</v>
      </c>
      <c r="I36" s="15" t="n">
        <f aca="false">IF(OR(B36="",E36=""),"",IF(H36="CLT",0,G36*IFERROR(INDEX(Profissionais!$D$5:$D$24,MATCH(B36,Profissionais!$A$5:$A$24,0)),0)))</f>
        <v>80</v>
      </c>
      <c r="J36" s="15" t="n">
        <f aca="false">IF(I36="","",IF(H36="PF",I36*Parâmetros!$B$8,0))</f>
        <v>0</v>
      </c>
      <c r="K36" s="18" t="n">
        <f aca="false">IF(A36="","",DATE(YEAR(A36),MONTH(A36),1))</f>
        <v>46023</v>
      </c>
    </row>
    <row r="37" customFormat="false" ht="15" hidden="false" customHeight="false" outlineLevel="0" collapsed="false">
      <c r="A37" s="17" t="n">
        <v>46039</v>
      </c>
      <c r="B37" s="14" t="s">
        <v>49</v>
      </c>
      <c r="C37" s="14" t="s">
        <v>112</v>
      </c>
      <c r="D37" s="14" t="s">
        <v>81</v>
      </c>
      <c r="E37" s="9" t="n">
        <v>160</v>
      </c>
      <c r="F37" s="9" t="n">
        <v>0</v>
      </c>
      <c r="G37" s="15" t="n">
        <f aca="false">IF(E37="","",E37-F37)</f>
        <v>160</v>
      </c>
      <c r="H37" s="6" t="str">
        <f aca="false">IF(B37="","",IFERROR(INDEX(Profissionais!$C$5:$C$24,MATCH(B37,Profissionais!$A$5:$A$24,0)),"?"))</f>
        <v>PJ</v>
      </c>
      <c r="I37" s="15" t="n">
        <f aca="false">IF(OR(B37="",E37=""),"",IF(H37="CLT",0,G37*IFERROR(INDEX(Profissionais!$D$5:$D$24,MATCH(B37,Profissionais!$A$5:$A$24,0)),0)))</f>
        <v>80</v>
      </c>
      <c r="J37" s="15" t="n">
        <f aca="false">IF(I37="","",IF(H37="PF",I37*Parâmetros!$B$8,0))</f>
        <v>0</v>
      </c>
      <c r="K37" s="18" t="n">
        <f aca="false">IF(A37="","",DATE(YEAR(A37),MONTH(A37),1))</f>
        <v>46023</v>
      </c>
    </row>
    <row r="38" customFormat="false" ht="15" hidden="false" customHeight="false" outlineLevel="0" collapsed="false">
      <c r="A38" s="17" t="n">
        <v>46040</v>
      </c>
      <c r="B38" s="14" t="s">
        <v>53</v>
      </c>
      <c r="C38" s="14" t="s">
        <v>113</v>
      </c>
      <c r="D38" s="14" t="s">
        <v>81</v>
      </c>
      <c r="E38" s="9" t="n">
        <v>160</v>
      </c>
      <c r="F38" s="9" t="n">
        <v>0</v>
      </c>
      <c r="G38" s="15" t="n">
        <f aca="false">IF(E38="","",E38-F38)</f>
        <v>160</v>
      </c>
      <c r="H38" s="6" t="str">
        <f aca="false">IF(B38="","",IFERROR(INDEX(Profissionais!$C$5:$C$24,MATCH(B38,Profissionais!$A$5:$A$24,0)),"?"))</f>
        <v>PF</v>
      </c>
      <c r="I38" s="15" t="n">
        <f aca="false">IF(OR(B38="",E38=""),"",IF(H38="CLT",0,G38*IFERROR(INDEX(Profissionais!$D$5:$D$24,MATCH(B38,Profissionais!$A$5:$A$24,0)),0)))</f>
        <v>80</v>
      </c>
      <c r="J38" s="15" t="n">
        <f aca="false">IF(I38="","",IF(H38="PF",I38*Parâmetros!$B$8,0))</f>
        <v>8.8</v>
      </c>
      <c r="K38" s="18" t="n">
        <f aca="false">IF(A38="","",DATE(YEAR(A38),MONTH(A38),1))</f>
        <v>46023</v>
      </c>
    </row>
    <row r="39" customFormat="false" ht="15" hidden="false" customHeight="false" outlineLevel="0" collapsed="false">
      <c r="A39" s="17" t="n">
        <v>46041</v>
      </c>
      <c r="B39" s="14" t="s">
        <v>57</v>
      </c>
      <c r="C39" s="14" t="s">
        <v>114</v>
      </c>
      <c r="D39" s="14" t="s">
        <v>81</v>
      </c>
      <c r="E39" s="9" t="n">
        <v>160</v>
      </c>
      <c r="F39" s="9" t="n">
        <v>0</v>
      </c>
      <c r="G39" s="15" t="n">
        <f aca="false">IF(E39="","",E39-F39)</f>
        <v>160</v>
      </c>
      <c r="H39" s="6" t="str">
        <f aca="false">IF(B39="","",IFERROR(INDEX(Profissionais!$C$5:$C$24,MATCH(B39,Profissionais!$A$5:$A$24,0)),"?"))</f>
        <v>CLT</v>
      </c>
      <c r="I39" s="15" t="n">
        <f aca="false">IF(OR(B39="",E39=""),"",IF(H39="CLT",0,G39*IFERROR(INDEX(Profissionais!$D$5:$D$24,MATCH(B39,Profissionais!$A$5:$A$24,0)),0)))</f>
        <v>0</v>
      </c>
      <c r="J39" s="15" t="n">
        <f aca="false">IF(I39="","",IF(H39="PF",I39*Parâmetros!$B$8,0))</f>
        <v>0</v>
      </c>
      <c r="K39" s="18" t="n">
        <f aca="false">IF(A39="","",DATE(YEAR(A39),MONTH(A39),1))</f>
        <v>46023</v>
      </c>
    </row>
    <row r="40" customFormat="false" ht="15" hidden="false" customHeight="false" outlineLevel="0" collapsed="false">
      <c r="A40" s="17" t="n">
        <v>46042</v>
      </c>
      <c r="B40" s="14" t="s">
        <v>61</v>
      </c>
      <c r="C40" s="14" t="s">
        <v>115</v>
      </c>
      <c r="D40" s="14" t="s">
        <v>79</v>
      </c>
      <c r="E40" s="9" t="n">
        <v>95</v>
      </c>
      <c r="F40" s="9" t="n">
        <v>0</v>
      </c>
      <c r="G40" s="15" t="n">
        <f aca="false">IF(E40="","",E40-F40)</f>
        <v>95</v>
      </c>
      <c r="H40" s="6" t="str">
        <f aca="false">IF(B40="","",IFERROR(INDEX(Profissionais!$C$5:$C$24,MATCH(B40,Profissionais!$A$5:$A$24,0)),"?"))</f>
        <v>PJ</v>
      </c>
      <c r="I40" s="15" t="n">
        <f aca="false">IF(OR(B40="",E40=""),"",IF(H40="CLT",0,G40*IFERROR(INDEX(Profissionais!$D$5:$D$24,MATCH(B40,Profissionais!$A$5:$A$24,0)),0)))</f>
        <v>47.5</v>
      </c>
      <c r="J40" s="15" t="n">
        <f aca="false">IF(I40="","",IF(H40="PF",I40*Parâmetros!$B$8,0))</f>
        <v>0</v>
      </c>
      <c r="K40" s="18" t="n">
        <f aca="false">IF(A40="","",DATE(YEAR(A40),MONTH(A40),1))</f>
        <v>46023</v>
      </c>
    </row>
    <row r="41" customFormat="false" ht="15" hidden="false" customHeight="false" outlineLevel="0" collapsed="false">
      <c r="A41" s="17" t="n">
        <v>46043</v>
      </c>
      <c r="B41" s="14" t="s">
        <v>49</v>
      </c>
      <c r="C41" s="14" t="s">
        <v>116</v>
      </c>
      <c r="D41" s="14" t="s">
        <v>81</v>
      </c>
      <c r="E41" s="9" t="n">
        <v>160</v>
      </c>
      <c r="F41" s="9" t="n">
        <v>0</v>
      </c>
      <c r="G41" s="15" t="n">
        <f aca="false">IF(E41="","",E41-F41)</f>
        <v>160</v>
      </c>
      <c r="H41" s="6" t="str">
        <f aca="false">IF(B41="","",IFERROR(INDEX(Profissionais!$C$5:$C$24,MATCH(B41,Profissionais!$A$5:$A$24,0)),"?"))</f>
        <v>PJ</v>
      </c>
      <c r="I41" s="15" t="n">
        <f aca="false">IF(OR(B41="",E41=""),"",IF(H41="CLT",0,G41*IFERROR(INDEX(Profissionais!$D$5:$D$24,MATCH(B41,Profissionais!$A$5:$A$24,0)),0)))</f>
        <v>80</v>
      </c>
      <c r="J41" s="15" t="n">
        <f aca="false">IF(I41="","",IF(H41="PF",I41*Parâmetros!$B$8,0))</f>
        <v>0</v>
      </c>
      <c r="K41" s="18" t="n">
        <f aca="false">IF(A41="","",DATE(YEAR(A41),MONTH(A41),1))</f>
        <v>46023</v>
      </c>
    </row>
    <row r="42" customFormat="false" ht="15" hidden="false" customHeight="false" outlineLevel="0" collapsed="false">
      <c r="A42" s="17" t="n">
        <v>46044</v>
      </c>
      <c r="B42" s="14" t="s">
        <v>53</v>
      </c>
      <c r="C42" s="14" t="s">
        <v>117</v>
      </c>
      <c r="D42" s="14" t="s">
        <v>81</v>
      </c>
      <c r="E42" s="9" t="n">
        <v>160</v>
      </c>
      <c r="F42" s="9" t="n">
        <v>0</v>
      </c>
      <c r="G42" s="15" t="n">
        <f aca="false">IF(E42="","",E42-F42)</f>
        <v>160</v>
      </c>
      <c r="H42" s="6" t="str">
        <f aca="false">IF(B42="","",IFERROR(INDEX(Profissionais!$C$5:$C$24,MATCH(B42,Profissionais!$A$5:$A$24,0)),"?"))</f>
        <v>PF</v>
      </c>
      <c r="I42" s="15" t="n">
        <f aca="false">IF(OR(B42="",E42=""),"",IF(H42="CLT",0,G42*IFERROR(INDEX(Profissionais!$D$5:$D$24,MATCH(B42,Profissionais!$A$5:$A$24,0)),0)))</f>
        <v>80</v>
      </c>
      <c r="J42" s="15" t="n">
        <f aca="false">IF(I42="","",IF(H42="PF",I42*Parâmetros!$B$8,0))</f>
        <v>8.8</v>
      </c>
      <c r="K42" s="18" t="n">
        <f aca="false">IF(A42="","",DATE(YEAR(A42),MONTH(A42),1))</f>
        <v>46023</v>
      </c>
    </row>
    <row r="43" customFormat="false" ht="15" hidden="false" customHeight="false" outlineLevel="0" collapsed="false">
      <c r="A43" s="17" t="n">
        <v>46045</v>
      </c>
      <c r="B43" s="14" t="s">
        <v>57</v>
      </c>
      <c r="C43" s="14" t="s">
        <v>118</v>
      </c>
      <c r="D43" s="14" t="s">
        <v>81</v>
      </c>
      <c r="E43" s="9" t="n">
        <v>160</v>
      </c>
      <c r="F43" s="9" t="n">
        <v>0</v>
      </c>
      <c r="G43" s="15" t="n">
        <f aca="false">IF(E43="","",E43-F43)</f>
        <v>160</v>
      </c>
      <c r="H43" s="6" t="str">
        <f aca="false">IF(B43="","",IFERROR(INDEX(Profissionais!$C$5:$C$24,MATCH(B43,Profissionais!$A$5:$A$24,0)),"?"))</f>
        <v>CLT</v>
      </c>
      <c r="I43" s="15" t="n">
        <f aca="false">IF(OR(B43="",E43=""),"",IF(H43="CLT",0,G43*IFERROR(INDEX(Profissionais!$D$5:$D$24,MATCH(B43,Profissionais!$A$5:$A$24,0)),0)))</f>
        <v>0</v>
      </c>
      <c r="J43" s="15" t="n">
        <f aca="false">IF(I43="","",IF(H43="PF",I43*Parâmetros!$B$8,0))</f>
        <v>0</v>
      </c>
      <c r="K43" s="18" t="n">
        <f aca="false">IF(A43="","",DATE(YEAR(A43),MONTH(A43),1))</f>
        <v>46023</v>
      </c>
    </row>
    <row r="44" customFormat="false" ht="15" hidden="false" customHeight="false" outlineLevel="0" collapsed="false">
      <c r="A44" s="17" t="n">
        <v>46046</v>
      </c>
      <c r="B44" s="14" t="s">
        <v>61</v>
      </c>
      <c r="C44" s="14" t="s">
        <v>119</v>
      </c>
      <c r="D44" s="14" t="s">
        <v>81</v>
      </c>
      <c r="E44" s="9" t="n">
        <v>160</v>
      </c>
      <c r="F44" s="9" t="n">
        <v>0</v>
      </c>
      <c r="G44" s="15" t="n">
        <f aca="false">IF(E44="","",E44-F44)</f>
        <v>160</v>
      </c>
      <c r="H44" s="6" t="str">
        <f aca="false">IF(B44="","",IFERROR(INDEX(Profissionais!$C$5:$C$24,MATCH(B44,Profissionais!$A$5:$A$24,0)),"?"))</f>
        <v>PJ</v>
      </c>
      <c r="I44" s="15" t="n">
        <f aca="false">IF(OR(B44="",E44=""),"",IF(H44="CLT",0,G44*IFERROR(INDEX(Profissionais!$D$5:$D$24,MATCH(B44,Profissionais!$A$5:$A$24,0)),0)))</f>
        <v>80</v>
      </c>
      <c r="J44" s="15" t="n">
        <f aca="false">IF(I44="","",IF(H44="PF",I44*Parâmetros!$B$8,0))</f>
        <v>0</v>
      </c>
      <c r="K44" s="18" t="n">
        <f aca="false">IF(A44="","",DATE(YEAR(A44),MONTH(A44),1))</f>
        <v>46023</v>
      </c>
    </row>
    <row r="45" customFormat="false" ht="15" hidden="false" customHeight="false" outlineLevel="0" collapsed="false">
      <c r="A45" s="17" t="n">
        <v>46027</v>
      </c>
      <c r="B45" s="14" t="s">
        <v>49</v>
      </c>
      <c r="C45" s="14" t="s">
        <v>120</v>
      </c>
      <c r="D45" s="14" t="s">
        <v>79</v>
      </c>
      <c r="E45" s="9" t="n">
        <v>95</v>
      </c>
      <c r="F45" s="9" t="n">
        <v>10</v>
      </c>
      <c r="G45" s="15" t="n">
        <f aca="false">IF(E45="","",E45-F45)</f>
        <v>85</v>
      </c>
      <c r="H45" s="6" t="str">
        <f aca="false">IF(B45="","",IFERROR(INDEX(Profissionais!$C$5:$C$24,MATCH(B45,Profissionais!$A$5:$A$24,0)),"?"))</f>
        <v>PJ</v>
      </c>
      <c r="I45" s="15" t="n">
        <f aca="false">IF(OR(B45="",E45=""),"",IF(H45="CLT",0,G45*IFERROR(INDEX(Profissionais!$D$5:$D$24,MATCH(B45,Profissionais!$A$5:$A$24,0)),0)))</f>
        <v>42.5</v>
      </c>
      <c r="J45" s="15" t="n">
        <f aca="false">IF(I45="","",IF(H45="PF",I45*Parâmetros!$B$8,0))</f>
        <v>0</v>
      </c>
      <c r="K45" s="18" t="n">
        <f aca="false">IF(A45="","",DATE(YEAR(A45),MONTH(A45),1))</f>
        <v>46023</v>
      </c>
    </row>
    <row r="46" customFormat="false" ht="15" hidden="false" customHeight="false" outlineLevel="0" collapsed="false">
      <c r="A46" s="17" t="n">
        <v>46028</v>
      </c>
      <c r="B46" s="14" t="s">
        <v>53</v>
      </c>
      <c r="C46" s="14" t="s">
        <v>121</v>
      </c>
      <c r="D46" s="14" t="s">
        <v>81</v>
      </c>
      <c r="E46" s="9" t="n">
        <v>160</v>
      </c>
      <c r="F46" s="9" t="n">
        <v>0</v>
      </c>
      <c r="G46" s="15" t="n">
        <f aca="false">IF(E46="","",E46-F46)</f>
        <v>160</v>
      </c>
      <c r="H46" s="6" t="str">
        <f aca="false">IF(B46="","",IFERROR(INDEX(Profissionais!$C$5:$C$24,MATCH(B46,Profissionais!$A$5:$A$24,0)),"?"))</f>
        <v>PF</v>
      </c>
      <c r="I46" s="15" t="n">
        <f aca="false">IF(OR(B46="",E46=""),"",IF(H46="CLT",0,G46*IFERROR(INDEX(Profissionais!$D$5:$D$24,MATCH(B46,Profissionais!$A$5:$A$24,0)),0)))</f>
        <v>80</v>
      </c>
      <c r="J46" s="15" t="n">
        <f aca="false">IF(I46="","",IF(H46="PF",I46*Parâmetros!$B$8,0))</f>
        <v>8.8</v>
      </c>
      <c r="K46" s="18" t="n">
        <f aca="false">IF(A46="","",DATE(YEAR(A46),MONTH(A46),1))</f>
        <v>46023</v>
      </c>
    </row>
    <row r="47" customFormat="false" ht="15" hidden="false" customHeight="false" outlineLevel="0" collapsed="false">
      <c r="A47" s="17" t="n">
        <v>46029</v>
      </c>
      <c r="B47" s="14" t="s">
        <v>57</v>
      </c>
      <c r="C47" s="14" t="s">
        <v>122</v>
      </c>
      <c r="D47" s="14" t="s">
        <v>81</v>
      </c>
      <c r="E47" s="9" t="n">
        <v>160</v>
      </c>
      <c r="F47" s="9" t="n">
        <v>0</v>
      </c>
      <c r="G47" s="15" t="n">
        <f aca="false">IF(E47="","",E47-F47)</f>
        <v>160</v>
      </c>
      <c r="H47" s="6" t="str">
        <f aca="false">IF(B47="","",IFERROR(INDEX(Profissionais!$C$5:$C$24,MATCH(B47,Profissionais!$A$5:$A$24,0)),"?"))</f>
        <v>CLT</v>
      </c>
      <c r="I47" s="15" t="n">
        <f aca="false">IF(OR(B47="",E47=""),"",IF(H47="CLT",0,G47*IFERROR(INDEX(Profissionais!$D$5:$D$24,MATCH(B47,Profissionais!$A$5:$A$24,0)),0)))</f>
        <v>0</v>
      </c>
      <c r="J47" s="15" t="n">
        <f aca="false">IF(I47="","",IF(H47="PF",I47*Parâmetros!$B$8,0))</f>
        <v>0</v>
      </c>
      <c r="K47" s="18" t="n">
        <f aca="false">IF(A47="","",DATE(YEAR(A47),MONTH(A47),1))</f>
        <v>46023</v>
      </c>
    </row>
    <row r="48" customFormat="false" ht="15" hidden="false" customHeight="false" outlineLevel="0" collapsed="false">
      <c r="A48" s="17" t="n">
        <v>46030</v>
      </c>
      <c r="B48" s="14" t="s">
        <v>61</v>
      </c>
      <c r="C48" s="14" t="s">
        <v>123</v>
      </c>
      <c r="D48" s="14" t="s">
        <v>81</v>
      </c>
      <c r="E48" s="9" t="n">
        <v>160</v>
      </c>
      <c r="F48" s="9" t="n">
        <v>0</v>
      </c>
      <c r="G48" s="15" t="n">
        <f aca="false">IF(E48="","",E48-F48)</f>
        <v>160</v>
      </c>
      <c r="H48" s="6" t="str">
        <f aca="false">IF(B48="","",IFERROR(INDEX(Profissionais!$C$5:$C$24,MATCH(B48,Profissionais!$A$5:$A$24,0)),"?"))</f>
        <v>PJ</v>
      </c>
      <c r="I48" s="15" t="n">
        <f aca="false">IF(OR(B48="",E48=""),"",IF(H48="CLT",0,G48*IFERROR(INDEX(Profissionais!$D$5:$D$24,MATCH(B48,Profissionais!$A$5:$A$24,0)),0)))</f>
        <v>80</v>
      </c>
      <c r="J48" s="15" t="n">
        <f aca="false">IF(I48="","",IF(H48="PF",I48*Parâmetros!$B$8,0))</f>
        <v>0</v>
      </c>
      <c r="K48" s="18" t="n">
        <f aca="false">IF(A48="","",DATE(YEAR(A48),MONTH(A48),1))</f>
        <v>46023</v>
      </c>
    </row>
    <row r="49" customFormat="false" ht="15" hidden="false" customHeight="false" outlineLevel="0" collapsed="false">
      <c r="A49" s="17" t="n">
        <v>46031</v>
      </c>
      <c r="B49" s="14" t="s">
        <v>49</v>
      </c>
      <c r="C49" s="14" t="s">
        <v>124</v>
      </c>
      <c r="D49" s="14" t="s">
        <v>81</v>
      </c>
      <c r="E49" s="9" t="n">
        <v>160</v>
      </c>
      <c r="F49" s="9" t="n">
        <v>0</v>
      </c>
      <c r="G49" s="15" t="n">
        <f aca="false">IF(E49="","",E49-F49)</f>
        <v>160</v>
      </c>
      <c r="H49" s="6" t="str">
        <f aca="false">IF(B49="","",IFERROR(INDEX(Profissionais!$C$5:$C$24,MATCH(B49,Profissionais!$A$5:$A$24,0)),"?"))</f>
        <v>PJ</v>
      </c>
      <c r="I49" s="15" t="n">
        <f aca="false">IF(OR(B49="",E49=""),"",IF(H49="CLT",0,G49*IFERROR(INDEX(Profissionais!$D$5:$D$24,MATCH(B49,Profissionais!$A$5:$A$24,0)),0)))</f>
        <v>80</v>
      </c>
      <c r="J49" s="15" t="n">
        <f aca="false">IF(I49="","",IF(H49="PF",I49*Parâmetros!$B$8,0))</f>
        <v>0</v>
      </c>
      <c r="K49" s="18" t="n">
        <f aca="false">IF(A49="","",DATE(YEAR(A49),MONTH(A49),1))</f>
        <v>46023</v>
      </c>
    </row>
    <row r="50" customFormat="false" ht="15" hidden="false" customHeight="false" outlineLevel="0" collapsed="false">
      <c r="A50" s="17" t="n">
        <v>46032</v>
      </c>
      <c r="B50" s="14" t="s">
        <v>53</v>
      </c>
      <c r="C50" s="14" t="s">
        <v>125</v>
      </c>
      <c r="D50" s="14" t="s">
        <v>79</v>
      </c>
      <c r="E50" s="9" t="n">
        <v>95</v>
      </c>
      <c r="F50" s="9" t="n">
        <v>0</v>
      </c>
      <c r="G50" s="15" t="n">
        <f aca="false">IF(E50="","",E50-F50)</f>
        <v>95</v>
      </c>
      <c r="H50" s="6" t="str">
        <f aca="false">IF(B50="","",IFERROR(INDEX(Profissionais!$C$5:$C$24,MATCH(B50,Profissionais!$A$5:$A$24,0)),"?"))</f>
        <v>PF</v>
      </c>
      <c r="I50" s="15" t="n">
        <f aca="false">IF(OR(B50="",E50=""),"",IF(H50="CLT",0,G50*IFERROR(INDEX(Profissionais!$D$5:$D$24,MATCH(B50,Profissionais!$A$5:$A$24,0)),0)))</f>
        <v>47.5</v>
      </c>
      <c r="J50" s="15" t="n">
        <f aca="false">IF(I50="","",IF(H50="PF",I50*Parâmetros!$B$8,0))</f>
        <v>5.225</v>
      </c>
      <c r="K50" s="18" t="n">
        <f aca="false">IF(A50="","",DATE(YEAR(A50),MONTH(A50),1))</f>
        <v>46023</v>
      </c>
    </row>
    <row r="51" customFormat="false" ht="15" hidden="false" customHeight="false" outlineLevel="0" collapsed="false">
      <c r="A51" s="17" t="n">
        <v>46033</v>
      </c>
      <c r="B51" s="14" t="s">
        <v>57</v>
      </c>
      <c r="C51" s="14" t="s">
        <v>126</v>
      </c>
      <c r="D51" s="14" t="s">
        <v>81</v>
      </c>
      <c r="E51" s="9" t="n">
        <v>160</v>
      </c>
      <c r="F51" s="9" t="n">
        <v>0</v>
      </c>
      <c r="G51" s="15" t="n">
        <f aca="false">IF(E51="","",E51-F51)</f>
        <v>160</v>
      </c>
      <c r="H51" s="6" t="str">
        <f aca="false">IF(B51="","",IFERROR(INDEX(Profissionais!$C$5:$C$24,MATCH(B51,Profissionais!$A$5:$A$24,0)),"?"))</f>
        <v>CLT</v>
      </c>
      <c r="I51" s="15" t="n">
        <f aca="false">IF(OR(B51="",E51=""),"",IF(H51="CLT",0,G51*IFERROR(INDEX(Profissionais!$D$5:$D$24,MATCH(B51,Profissionais!$A$5:$A$24,0)),0)))</f>
        <v>0</v>
      </c>
      <c r="J51" s="15" t="n">
        <f aca="false">IF(I51="","",IF(H51="PF",I51*Parâmetros!$B$8,0))</f>
        <v>0</v>
      </c>
      <c r="K51" s="18" t="n">
        <f aca="false">IF(A51="","",DATE(YEAR(A51),MONTH(A51),1))</f>
        <v>46023</v>
      </c>
    </row>
    <row r="52" customFormat="false" ht="15" hidden="false" customHeight="false" outlineLevel="0" collapsed="false">
      <c r="A52" s="17" t="n">
        <v>46034</v>
      </c>
      <c r="B52" s="14" t="s">
        <v>61</v>
      </c>
      <c r="C52" s="14" t="s">
        <v>127</v>
      </c>
      <c r="D52" s="14" t="s">
        <v>81</v>
      </c>
      <c r="E52" s="9" t="n">
        <v>160</v>
      </c>
      <c r="F52" s="9" t="n">
        <v>0</v>
      </c>
      <c r="G52" s="15" t="n">
        <f aca="false">IF(E52="","",E52-F52)</f>
        <v>160</v>
      </c>
      <c r="H52" s="6" t="str">
        <f aca="false">IF(B52="","",IFERROR(INDEX(Profissionais!$C$5:$C$24,MATCH(B52,Profissionais!$A$5:$A$24,0)),"?"))</f>
        <v>PJ</v>
      </c>
      <c r="I52" s="15" t="n">
        <f aca="false">IF(OR(B52="",E52=""),"",IF(H52="CLT",0,G52*IFERROR(INDEX(Profissionais!$D$5:$D$24,MATCH(B52,Profissionais!$A$5:$A$24,0)),0)))</f>
        <v>80</v>
      </c>
      <c r="J52" s="15" t="n">
        <f aca="false">IF(I52="","",IF(H52="PF",I52*Parâmetros!$B$8,0))</f>
        <v>0</v>
      </c>
      <c r="K52" s="18" t="n">
        <f aca="false">IF(A52="","",DATE(YEAR(A52),MONTH(A52),1))</f>
        <v>46023</v>
      </c>
    </row>
    <row r="53" customFormat="false" ht="15" hidden="false" customHeight="false" outlineLevel="0" collapsed="false">
      <c r="A53" s="17" t="n">
        <v>46035</v>
      </c>
      <c r="B53" s="14" t="s">
        <v>49</v>
      </c>
      <c r="C53" s="14" t="s">
        <v>128</v>
      </c>
      <c r="D53" s="14" t="s">
        <v>81</v>
      </c>
      <c r="E53" s="9" t="n">
        <v>160</v>
      </c>
      <c r="F53" s="9" t="n">
        <v>0</v>
      </c>
      <c r="G53" s="15" t="n">
        <f aca="false">IF(E53="","",E53-F53)</f>
        <v>160</v>
      </c>
      <c r="H53" s="6" t="str">
        <f aca="false">IF(B53="","",IFERROR(INDEX(Profissionais!$C$5:$C$24,MATCH(B53,Profissionais!$A$5:$A$24,0)),"?"))</f>
        <v>PJ</v>
      </c>
      <c r="I53" s="15" t="n">
        <f aca="false">IF(OR(B53="",E53=""),"",IF(H53="CLT",0,G53*IFERROR(INDEX(Profissionais!$D$5:$D$24,MATCH(B53,Profissionais!$A$5:$A$24,0)),0)))</f>
        <v>80</v>
      </c>
      <c r="J53" s="15" t="n">
        <f aca="false">IF(I53="","",IF(H53="PF",I53*Parâmetros!$B$8,0))</f>
        <v>0</v>
      </c>
      <c r="K53" s="18" t="n">
        <f aca="false">IF(A53="","",DATE(YEAR(A53),MONTH(A53),1))</f>
        <v>46023</v>
      </c>
    </row>
    <row r="54" customFormat="false" ht="15" hidden="false" customHeight="false" outlineLevel="0" collapsed="false">
      <c r="A54" s="17" t="n">
        <v>46036</v>
      </c>
      <c r="B54" s="14" t="s">
        <v>53</v>
      </c>
      <c r="C54" s="14" t="s">
        <v>129</v>
      </c>
      <c r="D54" s="14" t="s">
        <v>81</v>
      </c>
      <c r="E54" s="9" t="n">
        <v>160</v>
      </c>
      <c r="F54" s="9" t="n">
        <v>0</v>
      </c>
      <c r="G54" s="15" t="n">
        <f aca="false">IF(E54="","",E54-F54)</f>
        <v>160</v>
      </c>
      <c r="H54" s="6" t="str">
        <f aca="false">IF(B54="","",IFERROR(INDEX(Profissionais!$C$5:$C$24,MATCH(B54,Profissionais!$A$5:$A$24,0)),"?"))</f>
        <v>PF</v>
      </c>
      <c r="I54" s="15" t="n">
        <f aca="false">IF(OR(B54="",E54=""),"",IF(H54="CLT",0,G54*IFERROR(INDEX(Profissionais!$D$5:$D$24,MATCH(B54,Profissionais!$A$5:$A$24,0)),0)))</f>
        <v>80</v>
      </c>
      <c r="J54" s="15" t="n">
        <f aca="false">IF(I54="","",IF(H54="PF",I54*Parâmetros!$B$8,0))</f>
        <v>8.8</v>
      </c>
      <c r="K54" s="18" t="n">
        <f aca="false">IF(A54="","",DATE(YEAR(A54),MONTH(A54),1))</f>
        <v>46023</v>
      </c>
    </row>
    <row r="55" customFormat="false" ht="15" hidden="false" customHeight="false" outlineLevel="0" collapsed="false">
      <c r="A55" s="17" t="n">
        <v>46037</v>
      </c>
      <c r="B55" s="14" t="s">
        <v>57</v>
      </c>
      <c r="C55" s="14" t="s">
        <v>130</v>
      </c>
      <c r="D55" s="14" t="s">
        <v>79</v>
      </c>
      <c r="E55" s="9" t="n">
        <v>95</v>
      </c>
      <c r="F55" s="9" t="n">
        <v>0</v>
      </c>
      <c r="G55" s="15" t="n">
        <f aca="false">IF(E55="","",E55-F55)</f>
        <v>95</v>
      </c>
      <c r="H55" s="6" t="str">
        <f aca="false">IF(B55="","",IFERROR(INDEX(Profissionais!$C$5:$C$24,MATCH(B55,Profissionais!$A$5:$A$24,0)),"?"))</f>
        <v>CLT</v>
      </c>
      <c r="I55" s="15" t="n">
        <f aca="false">IF(OR(B55="",E55=""),"",IF(H55="CLT",0,G55*IFERROR(INDEX(Profissionais!$D$5:$D$24,MATCH(B55,Profissionais!$A$5:$A$24,0)),0)))</f>
        <v>0</v>
      </c>
      <c r="J55" s="15" t="n">
        <f aca="false">IF(I55="","",IF(H55="PF",I55*Parâmetros!$B$8,0))</f>
        <v>0</v>
      </c>
      <c r="K55" s="18" t="n">
        <f aca="false">IF(A55="","",DATE(YEAR(A55),MONTH(A55),1))</f>
        <v>46023</v>
      </c>
    </row>
    <row r="56" customFormat="false" ht="15" hidden="false" customHeight="false" outlineLevel="0" collapsed="false">
      <c r="A56" s="17" t="n">
        <v>46038</v>
      </c>
      <c r="B56" s="14" t="s">
        <v>61</v>
      </c>
      <c r="C56" s="14" t="s">
        <v>131</v>
      </c>
      <c r="D56" s="14" t="s">
        <v>81</v>
      </c>
      <c r="E56" s="9" t="n">
        <v>160</v>
      </c>
      <c r="F56" s="9" t="n">
        <v>0</v>
      </c>
      <c r="G56" s="15" t="n">
        <f aca="false">IF(E56="","",E56-F56)</f>
        <v>160</v>
      </c>
      <c r="H56" s="6" t="str">
        <f aca="false">IF(B56="","",IFERROR(INDEX(Profissionais!$C$5:$C$24,MATCH(B56,Profissionais!$A$5:$A$24,0)),"?"))</f>
        <v>PJ</v>
      </c>
      <c r="I56" s="15" t="n">
        <f aca="false">IF(OR(B56="",E56=""),"",IF(H56="CLT",0,G56*IFERROR(INDEX(Profissionais!$D$5:$D$24,MATCH(B56,Profissionais!$A$5:$A$24,0)),0)))</f>
        <v>80</v>
      </c>
      <c r="J56" s="15" t="n">
        <f aca="false">IF(I56="","",IF(H56="PF",I56*Parâmetros!$B$8,0))</f>
        <v>0</v>
      </c>
      <c r="K56" s="18" t="n">
        <f aca="false">IF(A56="","",DATE(YEAR(A56),MONTH(A56),1))</f>
        <v>46023</v>
      </c>
    </row>
    <row r="57" customFormat="false" ht="15" hidden="false" customHeight="false" outlineLevel="0" collapsed="false">
      <c r="A57" s="17" t="n">
        <v>46039</v>
      </c>
      <c r="B57" s="14" t="s">
        <v>49</v>
      </c>
      <c r="C57" s="14" t="s">
        <v>132</v>
      </c>
      <c r="D57" s="14" t="s">
        <v>81</v>
      </c>
      <c r="E57" s="9" t="n">
        <v>160</v>
      </c>
      <c r="F57" s="9" t="n">
        <v>0</v>
      </c>
      <c r="G57" s="15" t="n">
        <f aca="false">IF(E57="","",E57-F57)</f>
        <v>160</v>
      </c>
      <c r="H57" s="6" t="str">
        <f aca="false">IF(B57="","",IFERROR(INDEX(Profissionais!$C$5:$C$24,MATCH(B57,Profissionais!$A$5:$A$24,0)),"?"))</f>
        <v>PJ</v>
      </c>
      <c r="I57" s="15" t="n">
        <f aca="false">IF(OR(B57="",E57=""),"",IF(H57="CLT",0,G57*IFERROR(INDEX(Profissionais!$D$5:$D$24,MATCH(B57,Profissionais!$A$5:$A$24,0)),0)))</f>
        <v>80</v>
      </c>
      <c r="J57" s="15" t="n">
        <f aca="false">IF(I57="","",IF(H57="PF",I57*Parâmetros!$B$8,0))</f>
        <v>0</v>
      </c>
      <c r="K57" s="18" t="n">
        <f aca="false">IF(A57="","",DATE(YEAR(A57),MONTH(A57),1))</f>
        <v>46023</v>
      </c>
    </row>
    <row r="58" customFormat="false" ht="15" hidden="false" customHeight="false" outlineLevel="0" collapsed="false">
      <c r="A58" s="17" t="n">
        <v>46040</v>
      </c>
      <c r="B58" s="14" t="s">
        <v>53</v>
      </c>
      <c r="C58" s="14" t="s">
        <v>133</v>
      </c>
      <c r="D58" s="14" t="s">
        <v>81</v>
      </c>
      <c r="E58" s="9" t="n">
        <v>160</v>
      </c>
      <c r="F58" s="9" t="n">
        <v>0</v>
      </c>
      <c r="G58" s="15" t="n">
        <f aca="false">IF(E58="","",E58-F58)</f>
        <v>160</v>
      </c>
      <c r="H58" s="6" t="str">
        <f aca="false">IF(B58="","",IFERROR(INDEX(Profissionais!$C$5:$C$24,MATCH(B58,Profissionais!$A$5:$A$24,0)),"?"))</f>
        <v>PF</v>
      </c>
      <c r="I58" s="15" t="n">
        <f aca="false">IF(OR(B58="",E58=""),"",IF(H58="CLT",0,G58*IFERROR(INDEX(Profissionais!$D$5:$D$24,MATCH(B58,Profissionais!$A$5:$A$24,0)),0)))</f>
        <v>80</v>
      </c>
      <c r="J58" s="15" t="n">
        <f aca="false">IF(I58="","",IF(H58="PF",I58*Parâmetros!$B$8,0))</f>
        <v>8.8</v>
      </c>
      <c r="K58" s="18" t="n">
        <f aca="false">IF(A58="","",DATE(YEAR(A58),MONTH(A58),1))</f>
        <v>46023</v>
      </c>
    </row>
    <row r="59" customFormat="false" ht="15" hidden="false" customHeight="false" outlineLevel="0" collapsed="false">
      <c r="A59" s="17" t="n">
        <v>46041</v>
      </c>
      <c r="B59" s="14" t="s">
        <v>57</v>
      </c>
      <c r="C59" s="14" t="s">
        <v>134</v>
      </c>
      <c r="D59" s="14" t="s">
        <v>81</v>
      </c>
      <c r="E59" s="9" t="n">
        <v>160</v>
      </c>
      <c r="F59" s="9" t="n">
        <v>0</v>
      </c>
      <c r="G59" s="15" t="n">
        <f aca="false">IF(E59="","",E59-F59)</f>
        <v>160</v>
      </c>
      <c r="H59" s="6" t="str">
        <f aca="false">IF(B59="","",IFERROR(INDEX(Profissionais!$C$5:$C$24,MATCH(B59,Profissionais!$A$5:$A$24,0)),"?"))</f>
        <v>CLT</v>
      </c>
      <c r="I59" s="15" t="n">
        <f aca="false">IF(OR(B59="",E59=""),"",IF(H59="CLT",0,G59*IFERROR(INDEX(Profissionais!$D$5:$D$24,MATCH(B59,Profissionais!$A$5:$A$24,0)),0)))</f>
        <v>0</v>
      </c>
      <c r="J59" s="15" t="n">
        <f aca="false">IF(I59="","",IF(H59="PF",I59*Parâmetros!$B$8,0))</f>
        <v>0</v>
      </c>
      <c r="K59" s="18" t="n">
        <f aca="false">IF(A59="","",DATE(YEAR(A59),MONTH(A59),1))</f>
        <v>46023</v>
      </c>
    </row>
    <row r="60" customFormat="false" ht="15" hidden="false" customHeight="false" outlineLevel="0" collapsed="false">
      <c r="A60" s="17" t="n">
        <v>46042</v>
      </c>
      <c r="B60" s="14" t="s">
        <v>61</v>
      </c>
      <c r="C60" s="14" t="s">
        <v>135</v>
      </c>
      <c r="D60" s="14" t="s">
        <v>79</v>
      </c>
      <c r="E60" s="9" t="n">
        <v>95</v>
      </c>
      <c r="F60" s="9" t="n">
        <v>0</v>
      </c>
      <c r="G60" s="15" t="n">
        <f aca="false">IF(E60="","",E60-F60)</f>
        <v>95</v>
      </c>
      <c r="H60" s="6" t="str">
        <f aca="false">IF(B60="","",IFERROR(INDEX(Profissionais!$C$5:$C$24,MATCH(B60,Profissionais!$A$5:$A$24,0)),"?"))</f>
        <v>PJ</v>
      </c>
      <c r="I60" s="15" t="n">
        <f aca="false">IF(OR(B60="",E60=""),"",IF(H60="CLT",0,G60*IFERROR(INDEX(Profissionais!$D$5:$D$24,MATCH(B60,Profissionais!$A$5:$A$24,0)),0)))</f>
        <v>47.5</v>
      </c>
      <c r="J60" s="15" t="n">
        <f aca="false">IF(I60="","",IF(H60="PF",I60*Parâmetros!$B$8,0))</f>
        <v>0</v>
      </c>
      <c r="K60" s="18" t="n">
        <f aca="false">IF(A60="","",DATE(YEAR(A60),MONTH(A60),1))</f>
        <v>46023</v>
      </c>
    </row>
    <row r="61" customFormat="false" ht="15" hidden="false" customHeight="false" outlineLevel="0" collapsed="false">
      <c r="A61" s="17" t="n">
        <v>46043</v>
      </c>
      <c r="B61" s="14" t="s">
        <v>49</v>
      </c>
      <c r="C61" s="14" t="s">
        <v>136</v>
      </c>
      <c r="D61" s="14" t="s">
        <v>81</v>
      </c>
      <c r="E61" s="9" t="n">
        <v>160</v>
      </c>
      <c r="F61" s="9" t="n">
        <v>0</v>
      </c>
      <c r="G61" s="15" t="n">
        <f aca="false">IF(E61="","",E61-F61)</f>
        <v>160</v>
      </c>
      <c r="H61" s="6" t="str">
        <f aca="false">IF(B61="","",IFERROR(INDEX(Profissionais!$C$5:$C$24,MATCH(B61,Profissionais!$A$5:$A$24,0)),"?"))</f>
        <v>PJ</v>
      </c>
      <c r="I61" s="15" t="n">
        <f aca="false">IF(OR(B61="",E61=""),"",IF(H61="CLT",0,G61*IFERROR(INDEX(Profissionais!$D$5:$D$24,MATCH(B61,Profissionais!$A$5:$A$24,0)),0)))</f>
        <v>80</v>
      </c>
      <c r="J61" s="15" t="n">
        <f aca="false">IF(I61="","",IF(H61="PF",I61*Parâmetros!$B$8,0))</f>
        <v>0</v>
      </c>
      <c r="K61" s="18" t="n">
        <f aca="false">IF(A61="","",DATE(YEAR(A61),MONTH(A61),1))</f>
        <v>46023</v>
      </c>
    </row>
    <row r="62" customFormat="false" ht="15" hidden="false" customHeight="false" outlineLevel="0" collapsed="false">
      <c r="A62" s="17" t="n">
        <v>46044</v>
      </c>
      <c r="B62" s="14" t="s">
        <v>53</v>
      </c>
      <c r="C62" s="14" t="s">
        <v>137</v>
      </c>
      <c r="D62" s="14" t="s">
        <v>81</v>
      </c>
      <c r="E62" s="9" t="n">
        <v>160</v>
      </c>
      <c r="F62" s="9" t="n">
        <v>0</v>
      </c>
      <c r="G62" s="15" t="n">
        <f aca="false">IF(E62="","",E62-F62)</f>
        <v>160</v>
      </c>
      <c r="H62" s="6" t="str">
        <f aca="false">IF(B62="","",IFERROR(INDEX(Profissionais!$C$5:$C$24,MATCH(B62,Profissionais!$A$5:$A$24,0)),"?"))</f>
        <v>PF</v>
      </c>
      <c r="I62" s="15" t="n">
        <f aca="false">IF(OR(B62="",E62=""),"",IF(H62="CLT",0,G62*IFERROR(INDEX(Profissionais!$D$5:$D$24,MATCH(B62,Profissionais!$A$5:$A$24,0)),0)))</f>
        <v>80</v>
      </c>
      <c r="J62" s="15" t="n">
        <f aca="false">IF(I62="","",IF(H62="PF",I62*Parâmetros!$B$8,0))</f>
        <v>8.8</v>
      </c>
      <c r="K62" s="18" t="n">
        <f aca="false">IF(A62="","",DATE(YEAR(A62),MONTH(A62),1))</f>
        <v>46023</v>
      </c>
    </row>
    <row r="63" customFormat="false" ht="15" hidden="false" customHeight="false" outlineLevel="0" collapsed="false">
      <c r="A63" s="17" t="n">
        <v>46045</v>
      </c>
      <c r="B63" s="14" t="s">
        <v>57</v>
      </c>
      <c r="C63" s="14" t="s">
        <v>138</v>
      </c>
      <c r="D63" s="14" t="s">
        <v>81</v>
      </c>
      <c r="E63" s="9" t="n">
        <v>160</v>
      </c>
      <c r="F63" s="9" t="n">
        <v>0</v>
      </c>
      <c r="G63" s="15" t="n">
        <f aca="false">IF(E63="","",E63-F63)</f>
        <v>160</v>
      </c>
      <c r="H63" s="6" t="str">
        <f aca="false">IF(B63="","",IFERROR(INDEX(Profissionais!$C$5:$C$24,MATCH(B63,Profissionais!$A$5:$A$24,0)),"?"))</f>
        <v>CLT</v>
      </c>
      <c r="I63" s="15" t="n">
        <f aca="false">IF(OR(B63="",E63=""),"",IF(H63="CLT",0,G63*IFERROR(INDEX(Profissionais!$D$5:$D$24,MATCH(B63,Profissionais!$A$5:$A$24,0)),0)))</f>
        <v>0</v>
      </c>
      <c r="J63" s="15" t="n">
        <f aca="false">IF(I63="","",IF(H63="PF",I63*Parâmetros!$B$8,0))</f>
        <v>0</v>
      </c>
      <c r="K63" s="18" t="n">
        <f aca="false">IF(A63="","",DATE(YEAR(A63),MONTH(A63),1))</f>
        <v>46023</v>
      </c>
    </row>
    <row r="64" customFormat="false" ht="15" hidden="false" customHeight="false" outlineLevel="0" collapsed="false">
      <c r="A64" s="17" t="n">
        <v>46046</v>
      </c>
      <c r="B64" s="14" t="s">
        <v>61</v>
      </c>
      <c r="C64" s="14" t="s">
        <v>139</v>
      </c>
      <c r="D64" s="14" t="s">
        <v>81</v>
      </c>
      <c r="E64" s="9" t="n">
        <v>160</v>
      </c>
      <c r="F64" s="9" t="n">
        <v>0</v>
      </c>
      <c r="G64" s="15" t="n">
        <f aca="false">IF(E64="","",E64-F64)</f>
        <v>160</v>
      </c>
      <c r="H64" s="6" t="str">
        <f aca="false">IF(B64="","",IFERROR(INDEX(Profissionais!$C$5:$C$24,MATCH(B64,Profissionais!$A$5:$A$24,0)),"?"))</f>
        <v>PJ</v>
      </c>
      <c r="I64" s="15" t="n">
        <f aca="false">IF(OR(B64="",E64=""),"",IF(H64="CLT",0,G64*IFERROR(INDEX(Profissionais!$D$5:$D$24,MATCH(B64,Profissionais!$A$5:$A$24,0)),0)))</f>
        <v>80</v>
      </c>
      <c r="J64" s="15" t="n">
        <f aca="false">IF(I64="","",IF(H64="PF",I64*Parâmetros!$B$8,0))</f>
        <v>0</v>
      </c>
      <c r="K64" s="18" t="n">
        <f aca="false">IF(A64="","",DATE(YEAR(A64),MONTH(A64),1))</f>
        <v>46023</v>
      </c>
    </row>
    <row r="65" customFormat="false" ht="15" hidden="false" customHeight="false" outlineLevel="0" collapsed="false">
      <c r="A65" s="17" t="n">
        <v>46027</v>
      </c>
      <c r="B65" s="14" t="s">
        <v>49</v>
      </c>
      <c r="C65" s="14" t="s">
        <v>78</v>
      </c>
      <c r="D65" s="14" t="s">
        <v>79</v>
      </c>
      <c r="E65" s="9" t="n">
        <v>95</v>
      </c>
      <c r="F65" s="9" t="n">
        <v>0</v>
      </c>
      <c r="G65" s="15" t="n">
        <f aca="false">IF(E65="","",E65-F65)</f>
        <v>95</v>
      </c>
      <c r="H65" s="6" t="str">
        <f aca="false">IF(B65="","",IFERROR(INDEX(Profissionais!$C$5:$C$24,MATCH(B65,Profissionais!$A$5:$A$24,0)),"?"))</f>
        <v>PJ</v>
      </c>
      <c r="I65" s="15" t="n">
        <f aca="false">IF(OR(B65="",E65=""),"",IF(H65="CLT",0,G65*IFERROR(INDEX(Profissionais!$D$5:$D$24,MATCH(B65,Profissionais!$A$5:$A$24,0)),0)))</f>
        <v>47.5</v>
      </c>
      <c r="J65" s="15" t="n">
        <f aca="false">IF(I65="","",IF(H65="PF",I65*Parâmetros!$B$8,0))</f>
        <v>0</v>
      </c>
      <c r="K65" s="18" t="n">
        <f aca="false">IF(A65="","",DATE(YEAR(A65),MONTH(A65),1))</f>
        <v>46023</v>
      </c>
    </row>
    <row r="66" customFormat="false" ht="15" hidden="false" customHeight="false" outlineLevel="0" collapsed="false">
      <c r="A66" s="17" t="n">
        <v>46028</v>
      </c>
      <c r="B66" s="14" t="s">
        <v>53</v>
      </c>
      <c r="C66" s="14" t="s">
        <v>80</v>
      </c>
      <c r="D66" s="14" t="s">
        <v>81</v>
      </c>
      <c r="E66" s="9" t="n">
        <v>160</v>
      </c>
      <c r="F66" s="9" t="n">
        <v>0</v>
      </c>
      <c r="G66" s="15" t="n">
        <f aca="false">IF(E66="","",E66-F66)</f>
        <v>160</v>
      </c>
      <c r="H66" s="6" t="str">
        <f aca="false">IF(B66="","",IFERROR(INDEX(Profissionais!$C$5:$C$24,MATCH(B66,Profissionais!$A$5:$A$24,0)),"?"))</f>
        <v>PF</v>
      </c>
      <c r="I66" s="15" t="n">
        <f aca="false">IF(OR(B66="",E66=""),"",IF(H66="CLT",0,G66*IFERROR(INDEX(Profissionais!$D$5:$D$24,MATCH(B66,Profissionais!$A$5:$A$24,0)),0)))</f>
        <v>80</v>
      </c>
      <c r="J66" s="15" t="n">
        <f aca="false">IF(I66="","",IF(H66="PF",I66*Parâmetros!$B$8,0))</f>
        <v>8.8</v>
      </c>
      <c r="K66" s="18" t="n">
        <f aca="false">IF(A66="","",DATE(YEAR(A66),MONTH(A66),1))</f>
        <v>46023</v>
      </c>
    </row>
    <row r="67" customFormat="false" ht="15" hidden="false" customHeight="false" outlineLevel="0" collapsed="false">
      <c r="A67" s="17" t="n">
        <v>46029</v>
      </c>
      <c r="B67" s="14" t="s">
        <v>57</v>
      </c>
      <c r="C67" s="14" t="s">
        <v>82</v>
      </c>
      <c r="D67" s="14" t="s">
        <v>81</v>
      </c>
      <c r="E67" s="9" t="n">
        <v>160</v>
      </c>
      <c r="F67" s="9" t="n">
        <v>0</v>
      </c>
      <c r="G67" s="15" t="n">
        <f aca="false">IF(E67="","",E67-F67)</f>
        <v>160</v>
      </c>
      <c r="H67" s="6" t="str">
        <f aca="false">IF(B67="","",IFERROR(INDEX(Profissionais!$C$5:$C$24,MATCH(B67,Profissionais!$A$5:$A$24,0)),"?"))</f>
        <v>CLT</v>
      </c>
      <c r="I67" s="15" t="n">
        <f aca="false">IF(OR(B67="",E67=""),"",IF(H67="CLT",0,G67*IFERROR(INDEX(Profissionais!$D$5:$D$24,MATCH(B67,Profissionais!$A$5:$A$24,0)),0)))</f>
        <v>0</v>
      </c>
      <c r="J67" s="15" t="n">
        <f aca="false">IF(I67="","",IF(H67="PF",I67*Parâmetros!$B$8,0))</f>
        <v>0</v>
      </c>
      <c r="K67" s="18" t="n">
        <f aca="false">IF(A67="","",DATE(YEAR(A67),MONTH(A67),1))</f>
        <v>46023</v>
      </c>
    </row>
    <row r="68" customFormat="false" ht="15" hidden="false" customHeight="false" outlineLevel="0" collapsed="false">
      <c r="A68" s="17" t="n">
        <v>46030</v>
      </c>
      <c r="B68" s="14" t="s">
        <v>61</v>
      </c>
      <c r="C68" s="14" t="s">
        <v>83</v>
      </c>
      <c r="D68" s="14" t="s">
        <v>81</v>
      </c>
      <c r="E68" s="9" t="n">
        <v>160</v>
      </c>
      <c r="F68" s="9" t="n">
        <v>0</v>
      </c>
      <c r="G68" s="15" t="n">
        <f aca="false">IF(E68="","",E68-F68)</f>
        <v>160</v>
      </c>
      <c r="H68" s="6" t="str">
        <f aca="false">IF(B68="","",IFERROR(INDEX(Profissionais!$C$5:$C$24,MATCH(B68,Profissionais!$A$5:$A$24,0)),"?"))</f>
        <v>PJ</v>
      </c>
      <c r="I68" s="15" t="n">
        <f aca="false">IF(OR(B68="",E68=""),"",IF(H68="CLT",0,G68*IFERROR(INDEX(Profissionais!$D$5:$D$24,MATCH(B68,Profissionais!$A$5:$A$24,0)),0)))</f>
        <v>80</v>
      </c>
      <c r="J68" s="15" t="n">
        <f aca="false">IF(I68="","",IF(H68="PF",I68*Parâmetros!$B$8,0))</f>
        <v>0</v>
      </c>
      <c r="K68" s="18" t="n">
        <f aca="false">IF(A68="","",DATE(YEAR(A68),MONTH(A68),1))</f>
        <v>46023</v>
      </c>
    </row>
    <row r="69" customFormat="false" ht="15" hidden="false" customHeight="false" outlineLevel="0" collapsed="false">
      <c r="A69" s="17" t="n">
        <v>46031</v>
      </c>
      <c r="B69" s="14" t="s">
        <v>49</v>
      </c>
      <c r="C69" s="14" t="s">
        <v>84</v>
      </c>
      <c r="D69" s="14" t="s">
        <v>81</v>
      </c>
      <c r="E69" s="9" t="n">
        <v>160</v>
      </c>
      <c r="F69" s="9" t="n">
        <v>0</v>
      </c>
      <c r="G69" s="15" t="n">
        <f aca="false">IF(E69="","",E69-F69)</f>
        <v>160</v>
      </c>
      <c r="H69" s="6" t="str">
        <f aca="false">IF(B69="","",IFERROR(INDEX(Profissionais!$C$5:$C$24,MATCH(B69,Profissionais!$A$5:$A$24,0)),"?"))</f>
        <v>PJ</v>
      </c>
      <c r="I69" s="15" t="n">
        <f aca="false">IF(OR(B69="",E69=""),"",IF(H69="CLT",0,G69*IFERROR(INDEX(Profissionais!$D$5:$D$24,MATCH(B69,Profissionais!$A$5:$A$24,0)),0)))</f>
        <v>80</v>
      </c>
      <c r="J69" s="15" t="n">
        <f aca="false">IF(I69="","",IF(H69="PF",I69*Parâmetros!$B$8,0))</f>
        <v>0</v>
      </c>
      <c r="K69" s="18" t="n">
        <f aca="false">IF(A69="","",DATE(YEAR(A69),MONTH(A69),1))</f>
        <v>46023</v>
      </c>
    </row>
    <row r="70" customFormat="false" ht="15" hidden="false" customHeight="false" outlineLevel="0" collapsed="false">
      <c r="A70" s="17" t="n">
        <v>46032</v>
      </c>
      <c r="B70" s="14" t="s">
        <v>53</v>
      </c>
      <c r="C70" s="14" t="s">
        <v>85</v>
      </c>
      <c r="D70" s="14" t="s">
        <v>79</v>
      </c>
      <c r="E70" s="9" t="n">
        <v>95</v>
      </c>
      <c r="F70" s="9" t="n">
        <v>0</v>
      </c>
      <c r="G70" s="15" t="n">
        <f aca="false">IF(E70="","",E70-F70)</f>
        <v>95</v>
      </c>
      <c r="H70" s="6" t="str">
        <f aca="false">IF(B70="","",IFERROR(INDEX(Profissionais!$C$5:$C$24,MATCH(B70,Profissionais!$A$5:$A$24,0)),"?"))</f>
        <v>PF</v>
      </c>
      <c r="I70" s="15" t="n">
        <f aca="false">IF(OR(B70="",E70=""),"",IF(H70="CLT",0,G70*IFERROR(INDEX(Profissionais!$D$5:$D$24,MATCH(B70,Profissionais!$A$5:$A$24,0)),0)))</f>
        <v>47.5</v>
      </c>
      <c r="J70" s="15" t="n">
        <f aca="false">IF(I70="","",IF(H70="PF",I70*Parâmetros!$B$8,0))</f>
        <v>5.225</v>
      </c>
      <c r="K70" s="18" t="n">
        <f aca="false">IF(A70="","",DATE(YEAR(A70),MONTH(A70),1))</f>
        <v>46023</v>
      </c>
    </row>
    <row r="71" customFormat="false" ht="15" hidden="false" customHeight="false" outlineLevel="0" collapsed="false">
      <c r="A71" s="17" t="n">
        <v>46033</v>
      </c>
      <c r="B71" s="14" t="s">
        <v>57</v>
      </c>
      <c r="C71" s="14" t="s">
        <v>86</v>
      </c>
      <c r="D71" s="14" t="s">
        <v>81</v>
      </c>
      <c r="E71" s="9" t="n">
        <v>160</v>
      </c>
      <c r="F71" s="9" t="n">
        <v>0</v>
      </c>
      <c r="G71" s="15" t="n">
        <f aca="false">IF(E71="","",E71-F71)</f>
        <v>160</v>
      </c>
      <c r="H71" s="6" t="str">
        <f aca="false">IF(B71="","",IFERROR(INDEX(Profissionais!$C$5:$C$24,MATCH(B71,Profissionais!$A$5:$A$24,0)),"?"))</f>
        <v>CLT</v>
      </c>
      <c r="I71" s="15" t="n">
        <f aca="false">IF(OR(B71="",E71=""),"",IF(H71="CLT",0,G71*IFERROR(INDEX(Profissionais!$D$5:$D$24,MATCH(B71,Profissionais!$A$5:$A$24,0)),0)))</f>
        <v>0</v>
      </c>
      <c r="J71" s="15" t="n">
        <f aca="false">IF(I71="","",IF(H71="PF",I71*Parâmetros!$B$8,0))</f>
        <v>0</v>
      </c>
      <c r="K71" s="18" t="n">
        <f aca="false">IF(A71="","",DATE(YEAR(A71),MONTH(A71),1))</f>
        <v>46023</v>
      </c>
    </row>
    <row r="72" customFormat="false" ht="15" hidden="false" customHeight="false" outlineLevel="0" collapsed="false">
      <c r="A72" s="17" t="n">
        <v>46034</v>
      </c>
      <c r="B72" s="14" t="s">
        <v>61</v>
      </c>
      <c r="C72" s="14" t="s">
        <v>87</v>
      </c>
      <c r="D72" s="14" t="s">
        <v>81</v>
      </c>
      <c r="E72" s="9" t="n">
        <v>160</v>
      </c>
      <c r="F72" s="9" t="n">
        <v>0</v>
      </c>
      <c r="G72" s="15" t="n">
        <f aca="false">IF(E72="","",E72-F72)</f>
        <v>160</v>
      </c>
      <c r="H72" s="6" t="str">
        <f aca="false">IF(B72="","",IFERROR(INDEX(Profissionais!$C$5:$C$24,MATCH(B72,Profissionais!$A$5:$A$24,0)),"?"))</f>
        <v>PJ</v>
      </c>
      <c r="I72" s="15" t="n">
        <f aca="false">IF(OR(B72="",E72=""),"",IF(H72="CLT",0,G72*IFERROR(INDEX(Profissionais!$D$5:$D$24,MATCH(B72,Profissionais!$A$5:$A$24,0)),0)))</f>
        <v>80</v>
      </c>
      <c r="J72" s="15" t="n">
        <f aca="false">IF(I72="","",IF(H72="PF",I72*Parâmetros!$B$8,0))</f>
        <v>0</v>
      </c>
      <c r="K72" s="18" t="n">
        <f aca="false">IF(A72="","",DATE(YEAR(A72),MONTH(A72),1))</f>
        <v>46023</v>
      </c>
    </row>
    <row r="73" customFormat="false" ht="15" hidden="false" customHeight="false" outlineLevel="0" collapsed="false">
      <c r="A73" s="17" t="n">
        <v>46035</v>
      </c>
      <c r="B73" s="14" t="s">
        <v>49</v>
      </c>
      <c r="C73" s="14" t="s">
        <v>88</v>
      </c>
      <c r="D73" s="14" t="s">
        <v>81</v>
      </c>
      <c r="E73" s="9" t="n">
        <v>160</v>
      </c>
      <c r="F73" s="9" t="n">
        <v>0</v>
      </c>
      <c r="G73" s="15" t="n">
        <f aca="false">IF(E73="","",E73-F73)</f>
        <v>160</v>
      </c>
      <c r="H73" s="6" t="str">
        <f aca="false">IF(B73="","",IFERROR(INDEX(Profissionais!$C$5:$C$24,MATCH(B73,Profissionais!$A$5:$A$24,0)),"?"))</f>
        <v>PJ</v>
      </c>
      <c r="I73" s="15" t="n">
        <f aca="false">IF(OR(B73="",E73=""),"",IF(H73="CLT",0,G73*IFERROR(INDEX(Profissionais!$D$5:$D$24,MATCH(B73,Profissionais!$A$5:$A$24,0)),0)))</f>
        <v>80</v>
      </c>
      <c r="J73" s="15" t="n">
        <f aca="false">IF(I73="","",IF(H73="PF",I73*Parâmetros!$B$8,0))</f>
        <v>0</v>
      </c>
      <c r="K73" s="18" t="n">
        <f aca="false">IF(A73="","",DATE(YEAR(A73),MONTH(A73),1))</f>
        <v>46023</v>
      </c>
    </row>
    <row r="74" customFormat="false" ht="15" hidden="false" customHeight="false" outlineLevel="0" collapsed="false">
      <c r="A74" s="17" t="n">
        <v>46036</v>
      </c>
      <c r="B74" s="14" t="s">
        <v>53</v>
      </c>
      <c r="C74" s="14" t="s">
        <v>89</v>
      </c>
      <c r="D74" s="14" t="s">
        <v>81</v>
      </c>
      <c r="E74" s="9" t="n">
        <v>160</v>
      </c>
      <c r="F74" s="9" t="n">
        <v>0</v>
      </c>
      <c r="G74" s="15" t="n">
        <f aca="false">IF(E74="","",E74-F74)</f>
        <v>160</v>
      </c>
      <c r="H74" s="6" t="str">
        <f aca="false">IF(B74="","",IFERROR(INDEX(Profissionais!$C$5:$C$24,MATCH(B74,Profissionais!$A$5:$A$24,0)),"?"))</f>
        <v>PF</v>
      </c>
      <c r="I74" s="15" t="n">
        <f aca="false">IF(OR(B74="",E74=""),"",IF(H74="CLT",0,G74*IFERROR(INDEX(Profissionais!$D$5:$D$24,MATCH(B74,Profissionais!$A$5:$A$24,0)),0)))</f>
        <v>80</v>
      </c>
      <c r="J74" s="15" t="n">
        <f aca="false">IF(I74="","",IF(H74="PF",I74*Parâmetros!$B$8,0))</f>
        <v>8.8</v>
      </c>
      <c r="K74" s="18" t="n">
        <f aca="false">IF(A74="","",DATE(YEAR(A74),MONTH(A74),1))</f>
        <v>46023</v>
      </c>
    </row>
    <row r="75" customFormat="false" ht="15" hidden="false" customHeight="false" outlineLevel="0" collapsed="false">
      <c r="A75" s="17" t="n">
        <v>46037</v>
      </c>
      <c r="B75" s="14" t="s">
        <v>57</v>
      </c>
      <c r="C75" s="14" t="s">
        <v>90</v>
      </c>
      <c r="D75" s="14" t="s">
        <v>79</v>
      </c>
      <c r="E75" s="9" t="n">
        <v>95</v>
      </c>
      <c r="F75" s="9" t="n">
        <v>0</v>
      </c>
      <c r="G75" s="15" t="n">
        <f aca="false">IF(E75="","",E75-F75)</f>
        <v>95</v>
      </c>
      <c r="H75" s="6" t="str">
        <f aca="false">IF(B75="","",IFERROR(INDEX(Profissionais!$C$5:$C$24,MATCH(B75,Profissionais!$A$5:$A$24,0)),"?"))</f>
        <v>CLT</v>
      </c>
      <c r="I75" s="15" t="n">
        <f aca="false">IF(OR(B75="",E75=""),"",IF(H75="CLT",0,G75*IFERROR(INDEX(Profissionais!$D$5:$D$24,MATCH(B75,Profissionais!$A$5:$A$24,0)),0)))</f>
        <v>0</v>
      </c>
      <c r="J75" s="15" t="n">
        <f aca="false">IF(I75="","",IF(H75="PF",I75*Parâmetros!$B$8,0))</f>
        <v>0</v>
      </c>
      <c r="K75" s="18" t="n">
        <f aca="false">IF(A75="","",DATE(YEAR(A75),MONTH(A75),1))</f>
        <v>46023</v>
      </c>
    </row>
    <row r="76" customFormat="false" ht="15" hidden="false" customHeight="false" outlineLevel="0" collapsed="false">
      <c r="A76" s="17" t="n">
        <v>46038</v>
      </c>
      <c r="B76" s="14" t="s">
        <v>61</v>
      </c>
      <c r="C76" s="14" t="s">
        <v>91</v>
      </c>
      <c r="D76" s="14" t="s">
        <v>81</v>
      </c>
      <c r="E76" s="9" t="n">
        <v>160</v>
      </c>
      <c r="F76" s="9" t="n">
        <v>0</v>
      </c>
      <c r="G76" s="15" t="n">
        <f aca="false">IF(E76="","",E76-F76)</f>
        <v>160</v>
      </c>
      <c r="H76" s="6" t="str">
        <f aca="false">IF(B76="","",IFERROR(INDEX(Profissionais!$C$5:$C$24,MATCH(B76,Profissionais!$A$5:$A$24,0)),"?"))</f>
        <v>PJ</v>
      </c>
      <c r="I76" s="15" t="n">
        <f aca="false">IF(OR(B76="",E76=""),"",IF(H76="CLT",0,G76*IFERROR(INDEX(Profissionais!$D$5:$D$24,MATCH(B76,Profissionais!$A$5:$A$24,0)),0)))</f>
        <v>80</v>
      </c>
      <c r="J76" s="15" t="n">
        <f aca="false">IF(I76="","",IF(H76="PF",I76*Parâmetros!$B$8,0))</f>
        <v>0</v>
      </c>
      <c r="K76" s="18" t="n">
        <f aca="false">IF(A76="","",DATE(YEAR(A76),MONTH(A76),1))</f>
        <v>46023</v>
      </c>
    </row>
    <row r="77" customFormat="false" ht="15" hidden="false" customHeight="false" outlineLevel="0" collapsed="false">
      <c r="A77" s="17" t="n">
        <v>46039</v>
      </c>
      <c r="B77" s="14" t="s">
        <v>49</v>
      </c>
      <c r="C77" s="14" t="s">
        <v>92</v>
      </c>
      <c r="D77" s="14" t="s">
        <v>81</v>
      </c>
      <c r="E77" s="9" t="n">
        <v>160</v>
      </c>
      <c r="F77" s="9" t="n">
        <v>0</v>
      </c>
      <c r="G77" s="15" t="n">
        <f aca="false">IF(E77="","",E77-F77)</f>
        <v>160</v>
      </c>
      <c r="H77" s="6" t="str">
        <f aca="false">IF(B77="","",IFERROR(INDEX(Profissionais!$C$5:$C$24,MATCH(B77,Profissionais!$A$5:$A$24,0)),"?"))</f>
        <v>PJ</v>
      </c>
      <c r="I77" s="15" t="n">
        <f aca="false">IF(OR(B77="",E77=""),"",IF(H77="CLT",0,G77*IFERROR(INDEX(Profissionais!$D$5:$D$24,MATCH(B77,Profissionais!$A$5:$A$24,0)),0)))</f>
        <v>80</v>
      </c>
      <c r="J77" s="15" t="n">
        <f aca="false">IF(I77="","",IF(H77="PF",I77*Parâmetros!$B$8,0))</f>
        <v>0</v>
      </c>
      <c r="K77" s="18" t="n">
        <f aca="false">IF(A77="","",DATE(YEAR(A77),MONTH(A77),1))</f>
        <v>46023</v>
      </c>
    </row>
    <row r="78" customFormat="false" ht="15" hidden="false" customHeight="false" outlineLevel="0" collapsed="false">
      <c r="A78" s="17" t="n">
        <v>46040</v>
      </c>
      <c r="B78" s="14" t="s">
        <v>53</v>
      </c>
      <c r="C78" s="14" t="s">
        <v>93</v>
      </c>
      <c r="D78" s="14" t="s">
        <v>81</v>
      </c>
      <c r="E78" s="9" t="n">
        <v>160</v>
      </c>
      <c r="F78" s="9" t="n">
        <v>0</v>
      </c>
      <c r="G78" s="15" t="n">
        <f aca="false">IF(E78="","",E78-F78)</f>
        <v>160</v>
      </c>
      <c r="H78" s="6" t="str">
        <f aca="false">IF(B78="","",IFERROR(INDEX(Profissionais!$C$5:$C$24,MATCH(B78,Profissionais!$A$5:$A$24,0)),"?"))</f>
        <v>PF</v>
      </c>
      <c r="I78" s="15" t="n">
        <f aca="false">IF(OR(B78="",E78=""),"",IF(H78="CLT",0,G78*IFERROR(INDEX(Profissionais!$D$5:$D$24,MATCH(B78,Profissionais!$A$5:$A$24,0)),0)))</f>
        <v>80</v>
      </c>
      <c r="J78" s="15" t="n">
        <f aca="false">IF(I78="","",IF(H78="PF",I78*Parâmetros!$B$8,0))</f>
        <v>8.8</v>
      </c>
      <c r="K78" s="18" t="n">
        <f aca="false">IF(A78="","",DATE(YEAR(A78),MONTH(A78),1))</f>
        <v>46023</v>
      </c>
    </row>
    <row r="79" customFormat="false" ht="15" hidden="false" customHeight="false" outlineLevel="0" collapsed="false">
      <c r="A79" s="17" t="n">
        <v>46041</v>
      </c>
      <c r="B79" s="14" t="s">
        <v>57</v>
      </c>
      <c r="C79" s="14" t="s">
        <v>94</v>
      </c>
      <c r="D79" s="14" t="s">
        <v>81</v>
      </c>
      <c r="E79" s="9" t="n">
        <v>160</v>
      </c>
      <c r="F79" s="9" t="n">
        <v>0</v>
      </c>
      <c r="G79" s="15" t="n">
        <f aca="false">IF(E79="","",E79-F79)</f>
        <v>160</v>
      </c>
      <c r="H79" s="6" t="str">
        <f aca="false">IF(B79="","",IFERROR(INDEX(Profissionais!$C$5:$C$24,MATCH(B79,Profissionais!$A$5:$A$24,0)),"?"))</f>
        <v>CLT</v>
      </c>
      <c r="I79" s="15" t="n">
        <f aca="false">IF(OR(B79="",E79=""),"",IF(H79="CLT",0,G79*IFERROR(INDEX(Profissionais!$D$5:$D$24,MATCH(B79,Profissionais!$A$5:$A$24,0)),0)))</f>
        <v>0</v>
      </c>
      <c r="J79" s="15" t="n">
        <f aca="false">IF(I79="","",IF(H79="PF",I79*Parâmetros!$B$8,0))</f>
        <v>0</v>
      </c>
      <c r="K79" s="18" t="n">
        <f aca="false">IF(A79="","",DATE(YEAR(A79),MONTH(A79),1))</f>
        <v>46023</v>
      </c>
    </row>
    <row r="80" customFormat="false" ht="15" hidden="false" customHeight="false" outlineLevel="0" collapsed="false">
      <c r="A80" s="17" t="n">
        <v>46042</v>
      </c>
      <c r="B80" s="14" t="s">
        <v>61</v>
      </c>
      <c r="C80" s="14" t="s">
        <v>95</v>
      </c>
      <c r="D80" s="14" t="s">
        <v>79</v>
      </c>
      <c r="E80" s="9" t="n">
        <v>95</v>
      </c>
      <c r="F80" s="9" t="n">
        <v>0</v>
      </c>
      <c r="G80" s="15" t="n">
        <f aca="false">IF(E80="","",E80-F80)</f>
        <v>95</v>
      </c>
      <c r="H80" s="6" t="str">
        <f aca="false">IF(B80="","",IFERROR(INDEX(Profissionais!$C$5:$C$24,MATCH(B80,Profissionais!$A$5:$A$24,0)),"?"))</f>
        <v>PJ</v>
      </c>
      <c r="I80" s="15" t="n">
        <f aca="false">IF(OR(B80="",E80=""),"",IF(H80="CLT",0,G80*IFERROR(INDEX(Profissionais!$D$5:$D$24,MATCH(B80,Profissionais!$A$5:$A$24,0)),0)))</f>
        <v>47.5</v>
      </c>
      <c r="J80" s="15" t="n">
        <f aca="false">IF(I80="","",IF(H80="PF",I80*Parâmetros!$B$8,0))</f>
        <v>0</v>
      </c>
      <c r="K80" s="18" t="n">
        <f aca="false">IF(A80="","",DATE(YEAR(A80),MONTH(A80),1))</f>
        <v>46023</v>
      </c>
    </row>
    <row r="81" customFormat="false" ht="15" hidden="false" customHeight="false" outlineLevel="0" collapsed="false">
      <c r="A81" s="17" t="n">
        <v>46043</v>
      </c>
      <c r="B81" s="14" t="s">
        <v>49</v>
      </c>
      <c r="C81" s="14" t="s">
        <v>96</v>
      </c>
      <c r="D81" s="14" t="s">
        <v>81</v>
      </c>
      <c r="E81" s="9" t="n">
        <v>160</v>
      </c>
      <c r="F81" s="9" t="n">
        <v>0</v>
      </c>
      <c r="G81" s="15" t="n">
        <f aca="false">IF(E81="","",E81-F81)</f>
        <v>160</v>
      </c>
      <c r="H81" s="6" t="str">
        <f aca="false">IF(B81="","",IFERROR(INDEX(Profissionais!$C$5:$C$24,MATCH(B81,Profissionais!$A$5:$A$24,0)),"?"))</f>
        <v>PJ</v>
      </c>
      <c r="I81" s="15" t="n">
        <f aca="false">IF(OR(B81="",E81=""),"",IF(H81="CLT",0,G81*IFERROR(INDEX(Profissionais!$D$5:$D$24,MATCH(B81,Profissionais!$A$5:$A$24,0)),0)))</f>
        <v>80</v>
      </c>
      <c r="J81" s="15" t="n">
        <f aca="false">IF(I81="","",IF(H81="PF",I81*Parâmetros!$B$8,0))</f>
        <v>0</v>
      </c>
      <c r="K81" s="18" t="n">
        <f aca="false">IF(A81="","",DATE(YEAR(A81),MONTH(A81),1))</f>
        <v>46023</v>
      </c>
    </row>
    <row r="82" customFormat="false" ht="15" hidden="false" customHeight="false" outlineLevel="0" collapsed="false">
      <c r="A82" s="17" t="n">
        <v>46044</v>
      </c>
      <c r="B82" s="14" t="s">
        <v>53</v>
      </c>
      <c r="C82" s="14" t="s">
        <v>97</v>
      </c>
      <c r="D82" s="14" t="s">
        <v>81</v>
      </c>
      <c r="E82" s="9" t="n">
        <v>160</v>
      </c>
      <c r="F82" s="9" t="n">
        <v>0</v>
      </c>
      <c r="G82" s="15" t="n">
        <f aca="false">IF(E82="","",E82-F82)</f>
        <v>160</v>
      </c>
      <c r="H82" s="6" t="str">
        <f aca="false">IF(B82="","",IFERROR(INDEX(Profissionais!$C$5:$C$24,MATCH(B82,Profissionais!$A$5:$A$24,0)),"?"))</f>
        <v>PF</v>
      </c>
      <c r="I82" s="15" t="n">
        <f aca="false">IF(OR(B82="",E82=""),"",IF(H82="CLT",0,G82*IFERROR(INDEX(Profissionais!$D$5:$D$24,MATCH(B82,Profissionais!$A$5:$A$24,0)),0)))</f>
        <v>80</v>
      </c>
      <c r="J82" s="15" t="n">
        <f aca="false">IF(I82="","",IF(H82="PF",I82*Parâmetros!$B$8,0))</f>
        <v>8.8</v>
      </c>
      <c r="K82" s="18" t="n">
        <f aca="false">IF(A82="","",DATE(YEAR(A82),MONTH(A82),1))</f>
        <v>46023</v>
      </c>
    </row>
    <row r="83" customFormat="false" ht="15" hidden="false" customHeight="false" outlineLevel="0" collapsed="false">
      <c r="A83" s="17" t="n">
        <v>46045</v>
      </c>
      <c r="B83" s="14" t="s">
        <v>57</v>
      </c>
      <c r="C83" s="14" t="s">
        <v>98</v>
      </c>
      <c r="D83" s="14" t="s">
        <v>81</v>
      </c>
      <c r="E83" s="9" t="n">
        <v>160</v>
      </c>
      <c r="F83" s="9" t="n">
        <v>0</v>
      </c>
      <c r="G83" s="15" t="n">
        <f aca="false">IF(E83="","",E83-F83)</f>
        <v>160</v>
      </c>
      <c r="H83" s="6" t="str">
        <f aca="false">IF(B83="","",IFERROR(INDEX(Profissionais!$C$5:$C$24,MATCH(B83,Profissionais!$A$5:$A$24,0)),"?"))</f>
        <v>CLT</v>
      </c>
      <c r="I83" s="15" t="n">
        <f aca="false">IF(OR(B83="",E83=""),"",IF(H83="CLT",0,G83*IFERROR(INDEX(Profissionais!$D$5:$D$24,MATCH(B83,Profissionais!$A$5:$A$24,0)),0)))</f>
        <v>0</v>
      </c>
      <c r="J83" s="15" t="n">
        <f aca="false">IF(I83="","",IF(H83="PF",I83*Parâmetros!$B$8,0))</f>
        <v>0</v>
      </c>
      <c r="K83" s="18" t="n">
        <f aca="false">IF(A83="","",DATE(YEAR(A83),MONTH(A83),1))</f>
        <v>46023</v>
      </c>
    </row>
    <row r="84" customFormat="false" ht="15" hidden="false" customHeight="false" outlineLevel="0" collapsed="false">
      <c r="A84" s="17" t="n">
        <v>46046</v>
      </c>
      <c r="B84" s="14" t="s">
        <v>61</v>
      </c>
      <c r="C84" s="14" t="s">
        <v>99</v>
      </c>
      <c r="D84" s="14" t="s">
        <v>81</v>
      </c>
      <c r="E84" s="9" t="n">
        <v>160</v>
      </c>
      <c r="F84" s="9" t="n">
        <v>0</v>
      </c>
      <c r="G84" s="15" t="n">
        <f aca="false">IF(E84="","",E84-F84)</f>
        <v>160</v>
      </c>
      <c r="H84" s="6" t="str">
        <f aca="false">IF(B84="","",IFERROR(INDEX(Profissionais!$C$5:$C$24,MATCH(B84,Profissionais!$A$5:$A$24,0)),"?"))</f>
        <v>PJ</v>
      </c>
      <c r="I84" s="15" t="n">
        <f aca="false">IF(OR(B84="",E84=""),"",IF(H84="CLT",0,G84*IFERROR(INDEX(Profissionais!$D$5:$D$24,MATCH(B84,Profissionais!$A$5:$A$24,0)),0)))</f>
        <v>80</v>
      </c>
      <c r="J84" s="15" t="n">
        <f aca="false">IF(I84="","",IF(H84="PF",I84*Parâmetros!$B$8,0))</f>
        <v>0</v>
      </c>
      <c r="K84" s="18" t="n">
        <f aca="false">IF(A84="","",DATE(YEAR(A84),MONTH(A84),1))</f>
        <v>46023</v>
      </c>
    </row>
    <row r="85" customFormat="false" ht="15" hidden="false" customHeight="false" outlineLevel="0" collapsed="false">
      <c r="A85" s="17" t="n">
        <v>46027</v>
      </c>
      <c r="B85" s="14" t="s">
        <v>49</v>
      </c>
      <c r="C85" s="14" t="s">
        <v>100</v>
      </c>
      <c r="D85" s="14" t="s">
        <v>79</v>
      </c>
      <c r="E85" s="9" t="n">
        <v>95</v>
      </c>
      <c r="F85" s="9" t="n">
        <v>10</v>
      </c>
      <c r="G85" s="15" t="n">
        <f aca="false">IF(E85="","",E85-F85)</f>
        <v>85</v>
      </c>
      <c r="H85" s="6" t="str">
        <f aca="false">IF(B85="","",IFERROR(INDEX(Profissionais!$C$5:$C$24,MATCH(B85,Profissionais!$A$5:$A$24,0)),"?"))</f>
        <v>PJ</v>
      </c>
      <c r="I85" s="15" t="n">
        <f aca="false">IF(OR(B85="",E85=""),"",IF(H85="CLT",0,G85*IFERROR(INDEX(Profissionais!$D$5:$D$24,MATCH(B85,Profissionais!$A$5:$A$24,0)),0)))</f>
        <v>42.5</v>
      </c>
      <c r="J85" s="15" t="n">
        <f aca="false">IF(I85="","",IF(H85="PF",I85*Parâmetros!$B$8,0))</f>
        <v>0</v>
      </c>
      <c r="K85" s="18" t="n">
        <f aca="false">IF(A85="","",DATE(YEAR(A85),MONTH(A85),1))</f>
        <v>46023</v>
      </c>
    </row>
    <row r="86" customFormat="false" ht="15" hidden="false" customHeight="false" outlineLevel="0" collapsed="false">
      <c r="A86" s="17" t="n">
        <v>46028</v>
      </c>
      <c r="B86" s="14" t="s">
        <v>53</v>
      </c>
      <c r="C86" s="14" t="s">
        <v>101</v>
      </c>
      <c r="D86" s="14" t="s">
        <v>81</v>
      </c>
      <c r="E86" s="9" t="n">
        <v>160</v>
      </c>
      <c r="F86" s="9" t="n">
        <v>0</v>
      </c>
      <c r="G86" s="15" t="n">
        <f aca="false">IF(E86="","",E86-F86)</f>
        <v>160</v>
      </c>
      <c r="H86" s="6" t="str">
        <f aca="false">IF(B86="","",IFERROR(INDEX(Profissionais!$C$5:$C$24,MATCH(B86,Profissionais!$A$5:$A$24,0)),"?"))</f>
        <v>PF</v>
      </c>
      <c r="I86" s="15" t="n">
        <f aca="false">IF(OR(B86="",E86=""),"",IF(H86="CLT",0,G86*IFERROR(INDEX(Profissionais!$D$5:$D$24,MATCH(B86,Profissionais!$A$5:$A$24,0)),0)))</f>
        <v>80</v>
      </c>
      <c r="J86" s="15" t="n">
        <f aca="false">IF(I86="","",IF(H86="PF",I86*Parâmetros!$B$8,0))</f>
        <v>8.8</v>
      </c>
      <c r="K86" s="18" t="n">
        <f aca="false">IF(A86="","",DATE(YEAR(A86),MONTH(A86),1))</f>
        <v>46023</v>
      </c>
    </row>
    <row r="87" customFormat="false" ht="15" hidden="false" customHeight="false" outlineLevel="0" collapsed="false">
      <c r="A87" s="17" t="n">
        <v>46029</v>
      </c>
      <c r="B87" s="14" t="s">
        <v>57</v>
      </c>
      <c r="C87" s="14" t="s">
        <v>102</v>
      </c>
      <c r="D87" s="14" t="s">
        <v>81</v>
      </c>
      <c r="E87" s="9" t="n">
        <v>160</v>
      </c>
      <c r="F87" s="9" t="n">
        <v>0</v>
      </c>
      <c r="G87" s="15" t="n">
        <f aca="false">IF(E87="","",E87-F87)</f>
        <v>160</v>
      </c>
      <c r="H87" s="6" t="str">
        <f aca="false">IF(B87="","",IFERROR(INDEX(Profissionais!$C$5:$C$24,MATCH(B87,Profissionais!$A$5:$A$24,0)),"?"))</f>
        <v>CLT</v>
      </c>
      <c r="I87" s="15" t="n">
        <f aca="false">IF(OR(B87="",E87=""),"",IF(H87="CLT",0,G87*IFERROR(INDEX(Profissionais!$D$5:$D$24,MATCH(B87,Profissionais!$A$5:$A$24,0)),0)))</f>
        <v>0</v>
      </c>
      <c r="J87" s="15" t="n">
        <f aca="false">IF(I87="","",IF(H87="PF",I87*Parâmetros!$B$8,0))</f>
        <v>0</v>
      </c>
      <c r="K87" s="18" t="n">
        <f aca="false">IF(A87="","",DATE(YEAR(A87),MONTH(A87),1))</f>
        <v>46023</v>
      </c>
    </row>
    <row r="88" customFormat="false" ht="15" hidden="false" customHeight="false" outlineLevel="0" collapsed="false">
      <c r="A88" s="17" t="n">
        <v>46030</v>
      </c>
      <c r="B88" s="14" t="s">
        <v>61</v>
      </c>
      <c r="C88" s="14" t="s">
        <v>103</v>
      </c>
      <c r="D88" s="14" t="s">
        <v>81</v>
      </c>
      <c r="E88" s="9" t="n">
        <v>160</v>
      </c>
      <c r="F88" s="9" t="n">
        <v>0</v>
      </c>
      <c r="G88" s="15" t="n">
        <f aca="false">IF(E88="","",E88-F88)</f>
        <v>160</v>
      </c>
      <c r="H88" s="6" t="str">
        <f aca="false">IF(B88="","",IFERROR(INDEX(Profissionais!$C$5:$C$24,MATCH(B88,Profissionais!$A$5:$A$24,0)),"?"))</f>
        <v>PJ</v>
      </c>
      <c r="I88" s="15" t="n">
        <f aca="false">IF(OR(B88="",E88=""),"",IF(H88="CLT",0,G88*IFERROR(INDEX(Profissionais!$D$5:$D$24,MATCH(B88,Profissionais!$A$5:$A$24,0)),0)))</f>
        <v>80</v>
      </c>
      <c r="J88" s="15" t="n">
        <f aca="false">IF(I88="","",IF(H88="PF",I88*Parâmetros!$B$8,0))</f>
        <v>0</v>
      </c>
      <c r="K88" s="18" t="n">
        <f aca="false">IF(A88="","",DATE(YEAR(A88),MONTH(A88),1))</f>
        <v>46023</v>
      </c>
    </row>
    <row r="89" customFormat="false" ht="15" hidden="false" customHeight="false" outlineLevel="0" collapsed="false">
      <c r="A89" s="17" t="n">
        <v>46031</v>
      </c>
      <c r="B89" s="14" t="s">
        <v>49</v>
      </c>
      <c r="C89" s="14" t="s">
        <v>104</v>
      </c>
      <c r="D89" s="14" t="s">
        <v>81</v>
      </c>
      <c r="E89" s="9" t="n">
        <v>160</v>
      </c>
      <c r="F89" s="9" t="n">
        <v>0</v>
      </c>
      <c r="G89" s="15" t="n">
        <f aca="false">IF(E89="","",E89-F89)</f>
        <v>160</v>
      </c>
      <c r="H89" s="6" t="str">
        <f aca="false">IF(B89="","",IFERROR(INDEX(Profissionais!$C$5:$C$24,MATCH(B89,Profissionais!$A$5:$A$24,0)),"?"))</f>
        <v>PJ</v>
      </c>
      <c r="I89" s="15" t="n">
        <f aca="false">IF(OR(B89="",E89=""),"",IF(H89="CLT",0,G89*IFERROR(INDEX(Profissionais!$D$5:$D$24,MATCH(B89,Profissionais!$A$5:$A$24,0)),0)))</f>
        <v>80</v>
      </c>
      <c r="J89" s="15" t="n">
        <f aca="false">IF(I89="","",IF(H89="PF",I89*Parâmetros!$B$8,0))</f>
        <v>0</v>
      </c>
      <c r="K89" s="18" t="n">
        <f aca="false">IF(A89="","",DATE(YEAR(A89),MONTH(A89),1))</f>
        <v>46023</v>
      </c>
    </row>
    <row r="90" customFormat="false" ht="15" hidden="false" customHeight="false" outlineLevel="0" collapsed="false">
      <c r="A90" s="17" t="n">
        <v>46032</v>
      </c>
      <c r="B90" s="14" t="s">
        <v>53</v>
      </c>
      <c r="C90" s="14" t="s">
        <v>105</v>
      </c>
      <c r="D90" s="14" t="s">
        <v>79</v>
      </c>
      <c r="E90" s="9" t="n">
        <v>95</v>
      </c>
      <c r="F90" s="9" t="n">
        <v>0</v>
      </c>
      <c r="G90" s="15" t="n">
        <f aca="false">IF(E90="","",E90-F90)</f>
        <v>95</v>
      </c>
      <c r="H90" s="6" t="str">
        <f aca="false">IF(B90="","",IFERROR(INDEX(Profissionais!$C$5:$C$24,MATCH(B90,Profissionais!$A$5:$A$24,0)),"?"))</f>
        <v>PF</v>
      </c>
      <c r="I90" s="15" t="n">
        <f aca="false">IF(OR(B90="",E90=""),"",IF(H90="CLT",0,G90*IFERROR(INDEX(Profissionais!$D$5:$D$24,MATCH(B90,Profissionais!$A$5:$A$24,0)),0)))</f>
        <v>47.5</v>
      </c>
      <c r="J90" s="15" t="n">
        <f aca="false">IF(I90="","",IF(H90="PF",I90*Parâmetros!$B$8,0))</f>
        <v>5.225</v>
      </c>
      <c r="K90" s="18" t="n">
        <f aca="false">IF(A90="","",DATE(YEAR(A90),MONTH(A90),1))</f>
        <v>46023</v>
      </c>
    </row>
    <row r="91" customFormat="false" ht="15" hidden="false" customHeight="false" outlineLevel="0" collapsed="false">
      <c r="A91" s="17" t="n">
        <v>46033</v>
      </c>
      <c r="B91" s="14" t="s">
        <v>57</v>
      </c>
      <c r="C91" s="14" t="s">
        <v>106</v>
      </c>
      <c r="D91" s="14" t="s">
        <v>81</v>
      </c>
      <c r="E91" s="9" t="n">
        <v>160</v>
      </c>
      <c r="F91" s="9" t="n">
        <v>0</v>
      </c>
      <c r="G91" s="15" t="n">
        <f aca="false">IF(E91="","",E91-F91)</f>
        <v>160</v>
      </c>
      <c r="H91" s="6" t="str">
        <f aca="false">IF(B91="","",IFERROR(INDEX(Profissionais!$C$5:$C$24,MATCH(B91,Profissionais!$A$5:$A$24,0)),"?"))</f>
        <v>CLT</v>
      </c>
      <c r="I91" s="15" t="n">
        <f aca="false">IF(OR(B91="",E91=""),"",IF(H91="CLT",0,G91*IFERROR(INDEX(Profissionais!$D$5:$D$24,MATCH(B91,Profissionais!$A$5:$A$24,0)),0)))</f>
        <v>0</v>
      </c>
      <c r="J91" s="15" t="n">
        <f aca="false">IF(I91="","",IF(H91="PF",I91*Parâmetros!$B$8,0))</f>
        <v>0</v>
      </c>
      <c r="K91" s="18" t="n">
        <f aca="false">IF(A91="","",DATE(YEAR(A91),MONTH(A91),1))</f>
        <v>46023</v>
      </c>
    </row>
    <row r="92" customFormat="false" ht="15" hidden="false" customHeight="false" outlineLevel="0" collapsed="false">
      <c r="A92" s="17" t="n">
        <v>46034</v>
      </c>
      <c r="B92" s="14" t="s">
        <v>61</v>
      </c>
      <c r="C92" s="14" t="s">
        <v>107</v>
      </c>
      <c r="D92" s="14" t="s">
        <v>81</v>
      </c>
      <c r="E92" s="9" t="n">
        <v>160</v>
      </c>
      <c r="F92" s="9" t="n">
        <v>0</v>
      </c>
      <c r="G92" s="15" t="n">
        <f aca="false">IF(E92="","",E92-F92)</f>
        <v>160</v>
      </c>
      <c r="H92" s="6" t="str">
        <f aca="false">IF(B92="","",IFERROR(INDEX(Profissionais!$C$5:$C$24,MATCH(B92,Profissionais!$A$5:$A$24,0)),"?"))</f>
        <v>PJ</v>
      </c>
      <c r="I92" s="15" t="n">
        <f aca="false">IF(OR(B92="",E92=""),"",IF(H92="CLT",0,G92*IFERROR(INDEX(Profissionais!$D$5:$D$24,MATCH(B92,Profissionais!$A$5:$A$24,0)),0)))</f>
        <v>80</v>
      </c>
      <c r="J92" s="15" t="n">
        <f aca="false">IF(I92="","",IF(H92="PF",I92*Parâmetros!$B$8,0))</f>
        <v>0</v>
      </c>
      <c r="K92" s="18" t="n">
        <f aca="false">IF(A92="","",DATE(YEAR(A92),MONTH(A92),1))</f>
        <v>46023</v>
      </c>
    </row>
    <row r="93" customFormat="false" ht="15" hidden="false" customHeight="false" outlineLevel="0" collapsed="false">
      <c r="A93" s="17" t="n">
        <v>46035</v>
      </c>
      <c r="B93" s="14" t="s">
        <v>49</v>
      </c>
      <c r="C93" s="14" t="s">
        <v>108</v>
      </c>
      <c r="D93" s="14" t="s">
        <v>81</v>
      </c>
      <c r="E93" s="9" t="n">
        <v>160</v>
      </c>
      <c r="F93" s="9" t="n">
        <v>0</v>
      </c>
      <c r="G93" s="15" t="n">
        <f aca="false">IF(E93="","",E93-F93)</f>
        <v>160</v>
      </c>
      <c r="H93" s="6" t="str">
        <f aca="false">IF(B93="","",IFERROR(INDEX(Profissionais!$C$5:$C$24,MATCH(B93,Profissionais!$A$5:$A$24,0)),"?"))</f>
        <v>PJ</v>
      </c>
      <c r="I93" s="15" t="n">
        <f aca="false">IF(OR(B93="",E93=""),"",IF(H93="CLT",0,G93*IFERROR(INDEX(Profissionais!$D$5:$D$24,MATCH(B93,Profissionais!$A$5:$A$24,0)),0)))</f>
        <v>80</v>
      </c>
      <c r="J93" s="15" t="n">
        <f aca="false">IF(I93="","",IF(H93="PF",I93*Parâmetros!$B$8,0))</f>
        <v>0</v>
      </c>
      <c r="K93" s="18" t="n">
        <f aca="false">IF(A93="","",DATE(YEAR(A93),MONTH(A93),1))</f>
        <v>46023</v>
      </c>
    </row>
    <row r="94" customFormat="false" ht="15" hidden="false" customHeight="false" outlineLevel="0" collapsed="false">
      <c r="A94" s="17" t="n">
        <v>46036</v>
      </c>
      <c r="B94" s="14" t="s">
        <v>53</v>
      </c>
      <c r="C94" s="14" t="s">
        <v>109</v>
      </c>
      <c r="D94" s="14" t="s">
        <v>81</v>
      </c>
      <c r="E94" s="9" t="n">
        <v>160</v>
      </c>
      <c r="F94" s="9" t="n">
        <v>0</v>
      </c>
      <c r="G94" s="15" t="n">
        <f aca="false">IF(E94="","",E94-F94)</f>
        <v>160</v>
      </c>
      <c r="H94" s="6" t="str">
        <f aca="false">IF(B94="","",IFERROR(INDEX(Profissionais!$C$5:$C$24,MATCH(B94,Profissionais!$A$5:$A$24,0)),"?"))</f>
        <v>PF</v>
      </c>
      <c r="I94" s="15" t="n">
        <f aca="false">IF(OR(B94="",E94=""),"",IF(H94="CLT",0,G94*IFERROR(INDEX(Profissionais!$D$5:$D$24,MATCH(B94,Profissionais!$A$5:$A$24,0)),0)))</f>
        <v>80</v>
      </c>
      <c r="J94" s="15" t="n">
        <f aca="false">IF(I94="","",IF(H94="PF",I94*Parâmetros!$B$8,0))</f>
        <v>8.8</v>
      </c>
      <c r="K94" s="18" t="n">
        <f aca="false">IF(A94="","",DATE(YEAR(A94),MONTH(A94),1))</f>
        <v>46023</v>
      </c>
    </row>
    <row r="95" customFormat="false" ht="15" hidden="false" customHeight="false" outlineLevel="0" collapsed="false">
      <c r="A95" s="17" t="n">
        <v>46037</v>
      </c>
      <c r="B95" s="14" t="s">
        <v>57</v>
      </c>
      <c r="C95" s="14" t="s">
        <v>110</v>
      </c>
      <c r="D95" s="14" t="s">
        <v>79</v>
      </c>
      <c r="E95" s="9" t="n">
        <v>95</v>
      </c>
      <c r="F95" s="9" t="n">
        <v>0</v>
      </c>
      <c r="G95" s="15" t="n">
        <f aca="false">IF(E95="","",E95-F95)</f>
        <v>95</v>
      </c>
      <c r="H95" s="6" t="str">
        <f aca="false">IF(B95="","",IFERROR(INDEX(Profissionais!$C$5:$C$24,MATCH(B95,Profissionais!$A$5:$A$24,0)),"?"))</f>
        <v>CLT</v>
      </c>
      <c r="I95" s="15" t="n">
        <f aca="false">IF(OR(B95="",E95=""),"",IF(H95="CLT",0,G95*IFERROR(INDEX(Profissionais!$D$5:$D$24,MATCH(B95,Profissionais!$A$5:$A$24,0)),0)))</f>
        <v>0</v>
      </c>
      <c r="J95" s="15" t="n">
        <f aca="false">IF(I95="","",IF(H95="PF",I95*Parâmetros!$B$8,0))</f>
        <v>0</v>
      </c>
      <c r="K95" s="18" t="n">
        <f aca="false">IF(A95="","",DATE(YEAR(A95),MONTH(A95),1))</f>
        <v>46023</v>
      </c>
    </row>
    <row r="96" customFormat="false" ht="15" hidden="false" customHeight="false" outlineLevel="0" collapsed="false">
      <c r="A96" s="17" t="n">
        <v>46038</v>
      </c>
      <c r="B96" s="14" t="s">
        <v>61</v>
      </c>
      <c r="C96" s="14" t="s">
        <v>111</v>
      </c>
      <c r="D96" s="14" t="s">
        <v>81</v>
      </c>
      <c r="E96" s="9" t="n">
        <v>160</v>
      </c>
      <c r="F96" s="9" t="n">
        <v>0</v>
      </c>
      <c r="G96" s="15" t="n">
        <f aca="false">IF(E96="","",E96-F96)</f>
        <v>160</v>
      </c>
      <c r="H96" s="6" t="str">
        <f aca="false">IF(B96="","",IFERROR(INDEX(Profissionais!$C$5:$C$24,MATCH(B96,Profissionais!$A$5:$A$24,0)),"?"))</f>
        <v>PJ</v>
      </c>
      <c r="I96" s="15" t="n">
        <f aca="false">IF(OR(B96="",E96=""),"",IF(H96="CLT",0,G96*IFERROR(INDEX(Profissionais!$D$5:$D$24,MATCH(B96,Profissionais!$A$5:$A$24,0)),0)))</f>
        <v>80</v>
      </c>
      <c r="J96" s="15" t="n">
        <f aca="false">IF(I96="","",IF(H96="PF",I96*Parâmetros!$B$8,0))</f>
        <v>0</v>
      </c>
      <c r="K96" s="18" t="n">
        <f aca="false">IF(A96="","",DATE(YEAR(A96),MONTH(A96),1))</f>
        <v>46023</v>
      </c>
    </row>
    <row r="97" customFormat="false" ht="15" hidden="false" customHeight="false" outlineLevel="0" collapsed="false">
      <c r="A97" s="17" t="n">
        <v>46039</v>
      </c>
      <c r="B97" s="14" t="s">
        <v>49</v>
      </c>
      <c r="C97" s="14" t="s">
        <v>112</v>
      </c>
      <c r="D97" s="14" t="s">
        <v>81</v>
      </c>
      <c r="E97" s="9" t="n">
        <v>160</v>
      </c>
      <c r="F97" s="9" t="n">
        <v>0</v>
      </c>
      <c r="G97" s="15" t="n">
        <f aca="false">IF(E97="","",E97-F97)</f>
        <v>160</v>
      </c>
      <c r="H97" s="6" t="str">
        <f aca="false">IF(B97="","",IFERROR(INDEX(Profissionais!$C$5:$C$24,MATCH(B97,Profissionais!$A$5:$A$24,0)),"?"))</f>
        <v>PJ</v>
      </c>
      <c r="I97" s="15" t="n">
        <f aca="false">IF(OR(B97="",E97=""),"",IF(H97="CLT",0,G97*IFERROR(INDEX(Profissionais!$D$5:$D$24,MATCH(B97,Profissionais!$A$5:$A$24,0)),0)))</f>
        <v>80</v>
      </c>
      <c r="J97" s="15" t="n">
        <f aca="false">IF(I97="","",IF(H97="PF",I97*Parâmetros!$B$8,0))</f>
        <v>0</v>
      </c>
      <c r="K97" s="18" t="n">
        <f aca="false">IF(A97="","",DATE(YEAR(A97),MONTH(A97),1))</f>
        <v>46023</v>
      </c>
    </row>
    <row r="98" customFormat="false" ht="15" hidden="false" customHeight="false" outlineLevel="0" collapsed="false">
      <c r="A98" s="17" t="n">
        <v>46040</v>
      </c>
      <c r="B98" s="14" t="s">
        <v>53</v>
      </c>
      <c r="C98" s="14" t="s">
        <v>113</v>
      </c>
      <c r="D98" s="14" t="s">
        <v>81</v>
      </c>
      <c r="E98" s="9" t="n">
        <v>160</v>
      </c>
      <c r="F98" s="9" t="n">
        <v>0</v>
      </c>
      <c r="G98" s="15" t="n">
        <f aca="false">IF(E98="","",E98-F98)</f>
        <v>160</v>
      </c>
      <c r="H98" s="6" t="str">
        <f aca="false">IF(B98="","",IFERROR(INDEX(Profissionais!$C$5:$C$24,MATCH(B98,Profissionais!$A$5:$A$24,0)),"?"))</f>
        <v>PF</v>
      </c>
      <c r="I98" s="15" t="n">
        <f aca="false">IF(OR(B98="",E98=""),"",IF(H98="CLT",0,G98*IFERROR(INDEX(Profissionais!$D$5:$D$24,MATCH(B98,Profissionais!$A$5:$A$24,0)),0)))</f>
        <v>80</v>
      </c>
      <c r="J98" s="15" t="n">
        <f aca="false">IF(I98="","",IF(H98="PF",I98*Parâmetros!$B$8,0))</f>
        <v>8.8</v>
      </c>
      <c r="K98" s="18" t="n">
        <f aca="false">IF(A98="","",DATE(YEAR(A98),MONTH(A98),1))</f>
        <v>46023</v>
      </c>
    </row>
    <row r="99" customFormat="false" ht="15" hidden="false" customHeight="false" outlineLevel="0" collapsed="false">
      <c r="A99" s="17" t="n">
        <v>46041</v>
      </c>
      <c r="B99" s="14" t="s">
        <v>57</v>
      </c>
      <c r="C99" s="14" t="s">
        <v>114</v>
      </c>
      <c r="D99" s="14" t="s">
        <v>81</v>
      </c>
      <c r="E99" s="9" t="n">
        <v>160</v>
      </c>
      <c r="F99" s="9" t="n">
        <v>0</v>
      </c>
      <c r="G99" s="15" t="n">
        <f aca="false">IF(E99="","",E99-F99)</f>
        <v>160</v>
      </c>
      <c r="H99" s="6" t="str">
        <f aca="false">IF(B99="","",IFERROR(INDEX(Profissionais!$C$5:$C$24,MATCH(B99,Profissionais!$A$5:$A$24,0)),"?"))</f>
        <v>CLT</v>
      </c>
      <c r="I99" s="15" t="n">
        <f aca="false">IF(OR(B99="",E99=""),"",IF(H99="CLT",0,G99*IFERROR(INDEX(Profissionais!$D$5:$D$24,MATCH(B99,Profissionais!$A$5:$A$24,0)),0)))</f>
        <v>0</v>
      </c>
      <c r="J99" s="15" t="n">
        <f aca="false">IF(I99="","",IF(H99="PF",I99*Parâmetros!$B$8,0))</f>
        <v>0</v>
      </c>
      <c r="K99" s="18" t="n">
        <f aca="false">IF(A99="","",DATE(YEAR(A99),MONTH(A99),1))</f>
        <v>46023</v>
      </c>
    </row>
    <row r="100" customFormat="false" ht="15" hidden="false" customHeight="false" outlineLevel="0" collapsed="false">
      <c r="A100" s="17" t="n">
        <v>46042</v>
      </c>
      <c r="B100" s="14" t="s">
        <v>61</v>
      </c>
      <c r="C100" s="14" t="s">
        <v>115</v>
      </c>
      <c r="D100" s="14" t="s">
        <v>79</v>
      </c>
      <c r="E100" s="9" t="n">
        <v>95</v>
      </c>
      <c r="F100" s="9" t="n">
        <v>0</v>
      </c>
      <c r="G100" s="15" t="n">
        <f aca="false">IF(E100="","",E100-F100)</f>
        <v>95</v>
      </c>
      <c r="H100" s="6" t="str">
        <f aca="false">IF(B100="","",IFERROR(INDEX(Profissionais!$C$5:$C$24,MATCH(B100,Profissionais!$A$5:$A$24,0)),"?"))</f>
        <v>PJ</v>
      </c>
      <c r="I100" s="15" t="n">
        <f aca="false">IF(OR(B100="",E100=""),"",IF(H100="CLT",0,G100*IFERROR(INDEX(Profissionais!$D$5:$D$24,MATCH(B100,Profissionais!$A$5:$A$24,0)),0)))</f>
        <v>47.5</v>
      </c>
      <c r="J100" s="15" t="n">
        <f aca="false">IF(I100="","",IF(H100="PF",I100*Parâmetros!$B$8,0))</f>
        <v>0</v>
      </c>
      <c r="K100" s="18" t="n">
        <f aca="false">IF(A100="","",DATE(YEAR(A100),MONTH(A100),1))</f>
        <v>46023</v>
      </c>
    </row>
    <row r="101" customFormat="false" ht="15" hidden="false" customHeight="false" outlineLevel="0" collapsed="false">
      <c r="A101" s="17" t="n">
        <v>46043</v>
      </c>
      <c r="B101" s="14" t="s">
        <v>49</v>
      </c>
      <c r="C101" s="14" t="s">
        <v>116</v>
      </c>
      <c r="D101" s="14" t="s">
        <v>81</v>
      </c>
      <c r="E101" s="9" t="n">
        <v>160</v>
      </c>
      <c r="F101" s="9" t="n">
        <v>0</v>
      </c>
      <c r="G101" s="15" t="n">
        <f aca="false">IF(E101="","",E101-F101)</f>
        <v>160</v>
      </c>
      <c r="H101" s="6" t="str">
        <f aca="false">IF(B101="","",IFERROR(INDEX(Profissionais!$C$5:$C$24,MATCH(B101,Profissionais!$A$5:$A$24,0)),"?"))</f>
        <v>PJ</v>
      </c>
      <c r="I101" s="15" t="n">
        <f aca="false">IF(OR(B101="",E101=""),"",IF(H101="CLT",0,G101*IFERROR(INDEX(Profissionais!$D$5:$D$24,MATCH(B101,Profissionais!$A$5:$A$24,0)),0)))</f>
        <v>80</v>
      </c>
      <c r="J101" s="15" t="n">
        <f aca="false">IF(I101="","",IF(H101="PF",I101*Parâmetros!$B$8,0))</f>
        <v>0</v>
      </c>
      <c r="K101" s="18" t="n">
        <f aca="false">IF(A101="","",DATE(YEAR(A101),MONTH(A101),1))</f>
        <v>46023</v>
      </c>
    </row>
    <row r="102" customFormat="false" ht="15" hidden="false" customHeight="false" outlineLevel="0" collapsed="false">
      <c r="A102" s="17" t="n">
        <v>46044</v>
      </c>
      <c r="B102" s="14" t="s">
        <v>53</v>
      </c>
      <c r="C102" s="14" t="s">
        <v>117</v>
      </c>
      <c r="D102" s="14" t="s">
        <v>81</v>
      </c>
      <c r="E102" s="9" t="n">
        <v>160</v>
      </c>
      <c r="F102" s="9" t="n">
        <v>0</v>
      </c>
      <c r="G102" s="15" t="n">
        <f aca="false">IF(E102="","",E102-F102)</f>
        <v>160</v>
      </c>
      <c r="H102" s="6" t="str">
        <f aca="false">IF(B102="","",IFERROR(INDEX(Profissionais!$C$5:$C$24,MATCH(B102,Profissionais!$A$5:$A$24,0)),"?"))</f>
        <v>PF</v>
      </c>
      <c r="I102" s="15" t="n">
        <f aca="false">IF(OR(B102="",E102=""),"",IF(H102="CLT",0,G102*IFERROR(INDEX(Profissionais!$D$5:$D$24,MATCH(B102,Profissionais!$A$5:$A$24,0)),0)))</f>
        <v>80</v>
      </c>
      <c r="J102" s="15" t="n">
        <f aca="false">IF(I102="","",IF(H102="PF",I102*Parâmetros!$B$8,0))</f>
        <v>8.8</v>
      </c>
      <c r="K102" s="18" t="n">
        <f aca="false">IF(A102="","",DATE(YEAR(A102),MONTH(A102),1))</f>
        <v>46023</v>
      </c>
    </row>
    <row r="103" customFormat="false" ht="15" hidden="false" customHeight="false" outlineLevel="0" collapsed="false">
      <c r="A103" s="17" t="n">
        <v>46045</v>
      </c>
      <c r="B103" s="14" t="s">
        <v>57</v>
      </c>
      <c r="C103" s="14" t="s">
        <v>118</v>
      </c>
      <c r="D103" s="14" t="s">
        <v>81</v>
      </c>
      <c r="E103" s="9" t="n">
        <v>160</v>
      </c>
      <c r="F103" s="9" t="n">
        <v>0</v>
      </c>
      <c r="G103" s="15" t="n">
        <f aca="false">IF(E103="","",E103-F103)</f>
        <v>160</v>
      </c>
      <c r="H103" s="6" t="str">
        <f aca="false">IF(B103="","",IFERROR(INDEX(Profissionais!$C$5:$C$24,MATCH(B103,Profissionais!$A$5:$A$24,0)),"?"))</f>
        <v>CLT</v>
      </c>
      <c r="I103" s="15" t="n">
        <f aca="false">IF(OR(B103="",E103=""),"",IF(H103="CLT",0,G103*IFERROR(INDEX(Profissionais!$D$5:$D$24,MATCH(B103,Profissionais!$A$5:$A$24,0)),0)))</f>
        <v>0</v>
      </c>
      <c r="J103" s="15" t="n">
        <f aca="false">IF(I103="","",IF(H103="PF",I103*Parâmetros!$B$8,0))</f>
        <v>0</v>
      </c>
      <c r="K103" s="18" t="n">
        <f aca="false">IF(A103="","",DATE(YEAR(A103),MONTH(A103),1))</f>
        <v>46023</v>
      </c>
    </row>
    <row r="104" customFormat="false" ht="15" hidden="false" customHeight="false" outlineLevel="0" collapsed="false">
      <c r="A104" s="17" t="n">
        <v>46046</v>
      </c>
      <c r="B104" s="14" t="s">
        <v>61</v>
      </c>
      <c r="C104" s="14" t="s">
        <v>119</v>
      </c>
      <c r="D104" s="14" t="s">
        <v>81</v>
      </c>
      <c r="E104" s="9" t="n">
        <v>160</v>
      </c>
      <c r="F104" s="9" t="n">
        <v>0</v>
      </c>
      <c r="G104" s="15" t="n">
        <f aca="false">IF(E104="","",E104-F104)</f>
        <v>160</v>
      </c>
      <c r="H104" s="6" t="str">
        <f aca="false">IF(B104="","",IFERROR(INDEX(Profissionais!$C$5:$C$24,MATCH(B104,Profissionais!$A$5:$A$24,0)),"?"))</f>
        <v>PJ</v>
      </c>
      <c r="I104" s="15" t="n">
        <f aca="false">IF(OR(B104="",E104=""),"",IF(H104="CLT",0,G104*IFERROR(INDEX(Profissionais!$D$5:$D$24,MATCH(B104,Profissionais!$A$5:$A$24,0)),0)))</f>
        <v>80</v>
      </c>
      <c r="J104" s="15" t="n">
        <f aca="false">IF(I104="","",IF(H104="PF",I104*Parâmetros!$B$8,0))</f>
        <v>0</v>
      </c>
      <c r="K104" s="18" t="n">
        <f aca="false">IF(A104="","",DATE(YEAR(A104),MONTH(A104),1))</f>
        <v>46023</v>
      </c>
    </row>
    <row r="105" customFormat="false" ht="15" hidden="false" customHeight="false" outlineLevel="0" collapsed="false">
      <c r="A105" s="17" t="n">
        <v>46027</v>
      </c>
      <c r="B105" s="14" t="s">
        <v>49</v>
      </c>
      <c r="C105" s="14" t="s">
        <v>120</v>
      </c>
      <c r="D105" s="14" t="s">
        <v>79</v>
      </c>
      <c r="E105" s="9" t="n">
        <v>95</v>
      </c>
      <c r="F105" s="9" t="n">
        <v>0</v>
      </c>
      <c r="G105" s="15" t="n">
        <f aca="false">IF(E105="","",E105-F105)</f>
        <v>95</v>
      </c>
      <c r="H105" s="6" t="str">
        <f aca="false">IF(B105="","",IFERROR(INDEX(Profissionais!$C$5:$C$24,MATCH(B105,Profissionais!$A$5:$A$24,0)),"?"))</f>
        <v>PJ</v>
      </c>
      <c r="I105" s="15" t="n">
        <f aca="false">IF(OR(B105="",E105=""),"",IF(H105="CLT",0,G105*IFERROR(INDEX(Profissionais!$D$5:$D$24,MATCH(B105,Profissionais!$A$5:$A$24,0)),0)))</f>
        <v>47.5</v>
      </c>
      <c r="J105" s="15" t="n">
        <f aca="false">IF(I105="","",IF(H105="PF",I105*Parâmetros!$B$8,0))</f>
        <v>0</v>
      </c>
      <c r="K105" s="18" t="n">
        <f aca="false">IF(A105="","",DATE(YEAR(A105),MONTH(A105),1))</f>
        <v>46023</v>
      </c>
    </row>
    <row r="106" customFormat="false" ht="15" hidden="false" customHeight="false" outlineLevel="0" collapsed="false">
      <c r="A106" s="17" t="n">
        <v>46028</v>
      </c>
      <c r="B106" s="14" t="s">
        <v>53</v>
      </c>
      <c r="C106" s="14" t="s">
        <v>121</v>
      </c>
      <c r="D106" s="14" t="s">
        <v>81</v>
      </c>
      <c r="E106" s="9" t="n">
        <v>160</v>
      </c>
      <c r="F106" s="9" t="n">
        <v>0</v>
      </c>
      <c r="G106" s="15" t="n">
        <f aca="false">IF(E106="","",E106-F106)</f>
        <v>160</v>
      </c>
      <c r="H106" s="6" t="str">
        <f aca="false">IF(B106="","",IFERROR(INDEX(Profissionais!$C$5:$C$24,MATCH(B106,Profissionais!$A$5:$A$24,0)),"?"))</f>
        <v>PF</v>
      </c>
      <c r="I106" s="15" t="n">
        <f aca="false">IF(OR(B106="",E106=""),"",IF(H106="CLT",0,G106*IFERROR(INDEX(Profissionais!$D$5:$D$24,MATCH(B106,Profissionais!$A$5:$A$24,0)),0)))</f>
        <v>80</v>
      </c>
      <c r="J106" s="15" t="n">
        <f aca="false">IF(I106="","",IF(H106="PF",I106*Parâmetros!$B$8,0))</f>
        <v>8.8</v>
      </c>
      <c r="K106" s="18" t="n">
        <f aca="false">IF(A106="","",DATE(YEAR(A106),MONTH(A106),1))</f>
        <v>46023</v>
      </c>
    </row>
    <row r="107" customFormat="false" ht="15" hidden="false" customHeight="false" outlineLevel="0" collapsed="false">
      <c r="A107" s="17" t="n">
        <v>46029</v>
      </c>
      <c r="B107" s="14" t="s">
        <v>57</v>
      </c>
      <c r="C107" s="14" t="s">
        <v>122</v>
      </c>
      <c r="D107" s="14" t="s">
        <v>81</v>
      </c>
      <c r="E107" s="9" t="n">
        <v>160</v>
      </c>
      <c r="F107" s="9" t="n">
        <v>0</v>
      </c>
      <c r="G107" s="15" t="n">
        <f aca="false">IF(E107="","",E107-F107)</f>
        <v>160</v>
      </c>
      <c r="H107" s="6" t="str">
        <f aca="false">IF(B107="","",IFERROR(INDEX(Profissionais!$C$5:$C$24,MATCH(B107,Profissionais!$A$5:$A$24,0)),"?"))</f>
        <v>CLT</v>
      </c>
      <c r="I107" s="15" t="n">
        <f aca="false">IF(OR(B107="",E107=""),"",IF(H107="CLT",0,G107*IFERROR(INDEX(Profissionais!$D$5:$D$24,MATCH(B107,Profissionais!$A$5:$A$24,0)),0)))</f>
        <v>0</v>
      </c>
      <c r="J107" s="15" t="n">
        <f aca="false">IF(I107="","",IF(H107="PF",I107*Parâmetros!$B$8,0))</f>
        <v>0</v>
      </c>
      <c r="K107" s="18" t="n">
        <f aca="false">IF(A107="","",DATE(YEAR(A107),MONTH(A107),1))</f>
        <v>46023</v>
      </c>
    </row>
    <row r="108" customFormat="false" ht="15" hidden="false" customHeight="false" outlineLevel="0" collapsed="false">
      <c r="A108" s="17" t="n">
        <v>46030</v>
      </c>
      <c r="B108" s="14" t="s">
        <v>61</v>
      </c>
      <c r="C108" s="14" t="s">
        <v>123</v>
      </c>
      <c r="D108" s="14" t="s">
        <v>81</v>
      </c>
      <c r="E108" s="9" t="n">
        <v>160</v>
      </c>
      <c r="F108" s="9" t="n">
        <v>0</v>
      </c>
      <c r="G108" s="15" t="n">
        <f aca="false">IF(E108="","",E108-F108)</f>
        <v>160</v>
      </c>
      <c r="H108" s="6" t="str">
        <f aca="false">IF(B108="","",IFERROR(INDEX(Profissionais!$C$5:$C$24,MATCH(B108,Profissionais!$A$5:$A$24,0)),"?"))</f>
        <v>PJ</v>
      </c>
      <c r="I108" s="15" t="n">
        <f aca="false">IF(OR(B108="",E108=""),"",IF(H108="CLT",0,G108*IFERROR(INDEX(Profissionais!$D$5:$D$24,MATCH(B108,Profissionais!$A$5:$A$24,0)),0)))</f>
        <v>80</v>
      </c>
      <c r="J108" s="15" t="n">
        <f aca="false">IF(I108="","",IF(H108="PF",I108*Parâmetros!$B$8,0))</f>
        <v>0</v>
      </c>
      <c r="K108" s="18" t="n">
        <f aca="false">IF(A108="","",DATE(YEAR(A108),MONTH(A108),1))</f>
        <v>46023</v>
      </c>
    </row>
    <row r="109" customFormat="false" ht="15" hidden="false" customHeight="false" outlineLevel="0" collapsed="false">
      <c r="A109" s="17" t="n">
        <v>46031</v>
      </c>
      <c r="B109" s="14" t="s">
        <v>49</v>
      </c>
      <c r="C109" s="14" t="s">
        <v>124</v>
      </c>
      <c r="D109" s="14" t="s">
        <v>81</v>
      </c>
      <c r="E109" s="9" t="n">
        <v>160</v>
      </c>
      <c r="F109" s="9" t="n">
        <v>0</v>
      </c>
      <c r="G109" s="15" t="n">
        <f aca="false">IF(E109="","",E109-F109)</f>
        <v>160</v>
      </c>
      <c r="H109" s="6" t="str">
        <f aca="false">IF(B109="","",IFERROR(INDEX(Profissionais!$C$5:$C$24,MATCH(B109,Profissionais!$A$5:$A$24,0)),"?"))</f>
        <v>PJ</v>
      </c>
      <c r="I109" s="15" t="n">
        <f aca="false">IF(OR(B109="",E109=""),"",IF(H109="CLT",0,G109*IFERROR(INDEX(Profissionais!$D$5:$D$24,MATCH(B109,Profissionais!$A$5:$A$24,0)),0)))</f>
        <v>80</v>
      </c>
      <c r="J109" s="15" t="n">
        <f aca="false">IF(I109="","",IF(H109="PF",I109*Parâmetros!$B$8,0))</f>
        <v>0</v>
      </c>
      <c r="K109" s="18" t="n">
        <f aca="false">IF(A109="","",DATE(YEAR(A109),MONTH(A109),1))</f>
        <v>46023</v>
      </c>
    </row>
    <row r="110" customFormat="false" ht="15" hidden="false" customHeight="false" outlineLevel="0" collapsed="false">
      <c r="A110" s="17" t="n">
        <v>46032</v>
      </c>
      <c r="B110" s="14" t="s">
        <v>53</v>
      </c>
      <c r="C110" s="14" t="s">
        <v>125</v>
      </c>
      <c r="D110" s="14" t="s">
        <v>79</v>
      </c>
      <c r="E110" s="9" t="n">
        <v>95</v>
      </c>
      <c r="F110" s="9" t="n">
        <v>0</v>
      </c>
      <c r="G110" s="15" t="n">
        <f aca="false">IF(E110="","",E110-F110)</f>
        <v>95</v>
      </c>
      <c r="H110" s="6" t="str">
        <f aca="false">IF(B110="","",IFERROR(INDEX(Profissionais!$C$5:$C$24,MATCH(B110,Profissionais!$A$5:$A$24,0)),"?"))</f>
        <v>PF</v>
      </c>
      <c r="I110" s="15" t="n">
        <f aca="false">IF(OR(B110="",E110=""),"",IF(H110="CLT",0,G110*IFERROR(INDEX(Profissionais!$D$5:$D$24,MATCH(B110,Profissionais!$A$5:$A$24,0)),0)))</f>
        <v>47.5</v>
      </c>
      <c r="J110" s="15" t="n">
        <f aca="false">IF(I110="","",IF(H110="PF",I110*Parâmetros!$B$8,0))</f>
        <v>5.225</v>
      </c>
      <c r="K110" s="18" t="n">
        <f aca="false">IF(A110="","",DATE(YEAR(A110),MONTH(A110),1))</f>
        <v>46023</v>
      </c>
    </row>
    <row r="111" customFormat="false" ht="15" hidden="false" customHeight="false" outlineLevel="0" collapsed="false">
      <c r="A111" s="17" t="n">
        <v>46033</v>
      </c>
      <c r="B111" s="14" t="s">
        <v>57</v>
      </c>
      <c r="C111" s="14" t="s">
        <v>126</v>
      </c>
      <c r="D111" s="14" t="s">
        <v>81</v>
      </c>
      <c r="E111" s="9" t="n">
        <v>160</v>
      </c>
      <c r="F111" s="9" t="n">
        <v>0</v>
      </c>
      <c r="G111" s="15" t="n">
        <f aca="false">IF(E111="","",E111-F111)</f>
        <v>160</v>
      </c>
      <c r="H111" s="6" t="str">
        <f aca="false">IF(B111="","",IFERROR(INDEX(Profissionais!$C$5:$C$24,MATCH(B111,Profissionais!$A$5:$A$24,0)),"?"))</f>
        <v>CLT</v>
      </c>
      <c r="I111" s="15" t="n">
        <f aca="false">IF(OR(B111="",E111=""),"",IF(H111="CLT",0,G111*IFERROR(INDEX(Profissionais!$D$5:$D$24,MATCH(B111,Profissionais!$A$5:$A$24,0)),0)))</f>
        <v>0</v>
      </c>
      <c r="J111" s="15" t="n">
        <f aca="false">IF(I111="","",IF(H111="PF",I111*Parâmetros!$B$8,0))</f>
        <v>0</v>
      </c>
      <c r="K111" s="18" t="n">
        <f aca="false">IF(A111="","",DATE(YEAR(A111),MONTH(A111),1))</f>
        <v>46023</v>
      </c>
    </row>
    <row r="112" customFormat="false" ht="15" hidden="false" customHeight="false" outlineLevel="0" collapsed="false">
      <c r="A112" s="17" t="n">
        <v>46034</v>
      </c>
      <c r="B112" s="14" t="s">
        <v>61</v>
      </c>
      <c r="C112" s="14" t="s">
        <v>127</v>
      </c>
      <c r="D112" s="14" t="s">
        <v>81</v>
      </c>
      <c r="E112" s="9" t="n">
        <v>160</v>
      </c>
      <c r="F112" s="9" t="n">
        <v>0</v>
      </c>
      <c r="G112" s="15" t="n">
        <f aca="false">IF(E112="","",E112-F112)</f>
        <v>160</v>
      </c>
      <c r="H112" s="6" t="str">
        <f aca="false">IF(B112="","",IFERROR(INDEX(Profissionais!$C$5:$C$24,MATCH(B112,Profissionais!$A$5:$A$24,0)),"?"))</f>
        <v>PJ</v>
      </c>
      <c r="I112" s="15" t="n">
        <f aca="false">IF(OR(B112="",E112=""),"",IF(H112="CLT",0,G112*IFERROR(INDEX(Profissionais!$D$5:$D$24,MATCH(B112,Profissionais!$A$5:$A$24,0)),0)))</f>
        <v>80</v>
      </c>
      <c r="J112" s="15" t="n">
        <f aca="false">IF(I112="","",IF(H112="PF",I112*Parâmetros!$B$8,0))</f>
        <v>0</v>
      </c>
      <c r="K112" s="18" t="n">
        <f aca="false">IF(A112="","",DATE(YEAR(A112),MONTH(A112),1))</f>
        <v>46023</v>
      </c>
    </row>
    <row r="113" customFormat="false" ht="15" hidden="false" customHeight="false" outlineLevel="0" collapsed="false">
      <c r="A113" s="17" t="n">
        <v>46035</v>
      </c>
      <c r="B113" s="14" t="s">
        <v>49</v>
      </c>
      <c r="C113" s="14" t="s">
        <v>128</v>
      </c>
      <c r="D113" s="14" t="s">
        <v>81</v>
      </c>
      <c r="E113" s="9" t="n">
        <v>160</v>
      </c>
      <c r="F113" s="9" t="n">
        <v>0</v>
      </c>
      <c r="G113" s="15" t="n">
        <f aca="false">IF(E113="","",E113-F113)</f>
        <v>160</v>
      </c>
      <c r="H113" s="6" t="str">
        <f aca="false">IF(B113="","",IFERROR(INDEX(Profissionais!$C$5:$C$24,MATCH(B113,Profissionais!$A$5:$A$24,0)),"?"))</f>
        <v>PJ</v>
      </c>
      <c r="I113" s="15" t="n">
        <f aca="false">IF(OR(B113="",E113=""),"",IF(H113="CLT",0,G113*IFERROR(INDEX(Profissionais!$D$5:$D$24,MATCH(B113,Profissionais!$A$5:$A$24,0)),0)))</f>
        <v>80</v>
      </c>
      <c r="J113" s="15" t="n">
        <f aca="false">IF(I113="","",IF(H113="PF",I113*Parâmetros!$B$8,0))</f>
        <v>0</v>
      </c>
      <c r="K113" s="18" t="n">
        <f aca="false">IF(A113="","",DATE(YEAR(A113),MONTH(A113),1))</f>
        <v>46023</v>
      </c>
    </row>
    <row r="114" customFormat="false" ht="15" hidden="false" customHeight="false" outlineLevel="0" collapsed="false">
      <c r="A114" s="17" t="n">
        <v>46036</v>
      </c>
      <c r="B114" s="14" t="s">
        <v>53</v>
      </c>
      <c r="C114" s="14" t="s">
        <v>129</v>
      </c>
      <c r="D114" s="14" t="s">
        <v>81</v>
      </c>
      <c r="E114" s="9" t="n">
        <v>160</v>
      </c>
      <c r="F114" s="9" t="n">
        <v>0</v>
      </c>
      <c r="G114" s="15" t="n">
        <f aca="false">IF(E114="","",E114-F114)</f>
        <v>160</v>
      </c>
      <c r="H114" s="6" t="str">
        <f aca="false">IF(B114="","",IFERROR(INDEX(Profissionais!$C$5:$C$24,MATCH(B114,Profissionais!$A$5:$A$24,0)),"?"))</f>
        <v>PF</v>
      </c>
      <c r="I114" s="15" t="n">
        <f aca="false">IF(OR(B114="",E114=""),"",IF(H114="CLT",0,G114*IFERROR(INDEX(Profissionais!$D$5:$D$24,MATCH(B114,Profissionais!$A$5:$A$24,0)),0)))</f>
        <v>80</v>
      </c>
      <c r="J114" s="15" t="n">
        <f aca="false">IF(I114="","",IF(H114="PF",I114*Parâmetros!$B$8,0))</f>
        <v>8.8</v>
      </c>
      <c r="K114" s="18" t="n">
        <f aca="false">IF(A114="","",DATE(YEAR(A114),MONTH(A114),1))</f>
        <v>46023</v>
      </c>
    </row>
    <row r="115" customFormat="false" ht="15" hidden="false" customHeight="false" outlineLevel="0" collapsed="false">
      <c r="A115" s="17" t="n">
        <v>46037</v>
      </c>
      <c r="B115" s="14" t="s">
        <v>57</v>
      </c>
      <c r="C115" s="14" t="s">
        <v>130</v>
      </c>
      <c r="D115" s="14" t="s">
        <v>79</v>
      </c>
      <c r="E115" s="9" t="n">
        <v>95</v>
      </c>
      <c r="F115" s="9" t="n">
        <v>0</v>
      </c>
      <c r="G115" s="15" t="n">
        <f aca="false">IF(E115="","",E115-F115)</f>
        <v>95</v>
      </c>
      <c r="H115" s="6" t="str">
        <f aca="false">IF(B115="","",IFERROR(INDEX(Profissionais!$C$5:$C$24,MATCH(B115,Profissionais!$A$5:$A$24,0)),"?"))</f>
        <v>CLT</v>
      </c>
      <c r="I115" s="15" t="n">
        <f aca="false">IF(OR(B115="",E115=""),"",IF(H115="CLT",0,G115*IFERROR(INDEX(Profissionais!$D$5:$D$24,MATCH(B115,Profissionais!$A$5:$A$24,0)),0)))</f>
        <v>0</v>
      </c>
      <c r="J115" s="15" t="n">
        <f aca="false">IF(I115="","",IF(H115="PF",I115*Parâmetros!$B$8,0))</f>
        <v>0</v>
      </c>
      <c r="K115" s="18" t="n">
        <f aca="false">IF(A115="","",DATE(YEAR(A115),MONTH(A115),1))</f>
        <v>46023</v>
      </c>
    </row>
    <row r="116" customFormat="false" ht="15" hidden="false" customHeight="false" outlineLevel="0" collapsed="false">
      <c r="A116" s="17" t="n">
        <v>46038</v>
      </c>
      <c r="B116" s="14" t="s">
        <v>61</v>
      </c>
      <c r="C116" s="14" t="s">
        <v>131</v>
      </c>
      <c r="D116" s="14" t="s">
        <v>81</v>
      </c>
      <c r="E116" s="9" t="n">
        <v>160</v>
      </c>
      <c r="F116" s="9" t="n">
        <v>0</v>
      </c>
      <c r="G116" s="15" t="n">
        <f aca="false">IF(E116="","",E116-F116)</f>
        <v>160</v>
      </c>
      <c r="H116" s="6" t="str">
        <f aca="false">IF(B116="","",IFERROR(INDEX(Profissionais!$C$5:$C$24,MATCH(B116,Profissionais!$A$5:$A$24,0)),"?"))</f>
        <v>PJ</v>
      </c>
      <c r="I116" s="15" t="n">
        <f aca="false">IF(OR(B116="",E116=""),"",IF(H116="CLT",0,G116*IFERROR(INDEX(Profissionais!$D$5:$D$24,MATCH(B116,Profissionais!$A$5:$A$24,0)),0)))</f>
        <v>80</v>
      </c>
      <c r="J116" s="15" t="n">
        <f aca="false">IF(I116="","",IF(H116="PF",I116*Parâmetros!$B$8,0))</f>
        <v>0</v>
      </c>
      <c r="K116" s="18" t="n">
        <f aca="false">IF(A116="","",DATE(YEAR(A116),MONTH(A116),1))</f>
        <v>46023</v>
      </c>
    </row>
    <row r="117" customFormat="false" ht="15" hidden="false" customHeight="false" outlineLevel="0" collapsed="false">
      <c r="A117" s="17" t="n">
        <v>46039</v>
      </c>
      <c r="B117" s="14" t="s">
        <v>49</v>
      </c>
      <c r="C117" s="14" t="s">
        <v>132</v>
      </c>
      <c r="D117" s="14" t="s">
        <v>81</v>
      </c>
      <c r="E117" s="9" t="n">
        <v>160</v>
      </c>
      <c r="F117" s="9" t="n">
        <v>0</v>
      </c>
      <c r="G117" s="15" t="n">
        <f aca="false">IF(E117="","",E117-F117)</f>
        <v>160</v>
      </c>
      <c r="H117" s="6" t="str">
        <f aca="false">IF(B117="","",IFERROR(INDEX(Profissionais!$C$5:$C$24,MATCH(B117,Profissionais!$A$5:$A$24,0)),"?"))</f>
        <v>PJ</v>
      </c>
      <c r="I117" s="15" t="n">
        <f aca="false">IF(OR(B117="",E117=""),"",IF(H117="CLT",0,G117*IFERROR(INDEX(Profissionais!$D$5:$D$24,MATCH(B117,Profissionais!$A$5:$A$24,0)),0)))</f>
        <v>80</v>
      </c>
      <c r="J117" s="15" t="n">
        <f aca="false">IF(I117="","",IF(H117="PF",I117*Parâmetros!$B$8,0))</f>
        <v>0</v>
      </c>
      <c r="K117" s="18" t="n">
        <f aca="false">IF(A117="","",DATE(YEAR(A117),MONTH(A117),1))</f>
        <v>46023</v>
      </c>
    </row>
    <row r="118" customFormat="false" ht="15" hidden="false" customHeight="false" outlineLevel="0" collapsed="false">
      <c r="A118" s="17" t="n">
        <v>46040</v>
      </c>
      <c r="B118" s="14" t="s">
        <v>53</v>
      </c>
      <c r="C118" s="14" t="s">
        <v>133</v>
      </c>
      <c r="D118" s="14" t="s">
        <v>81</v>
      </c>
      <c r="E118" s="9" t="n">
        <v>160</v>
      </c>
      <c r="F118" s="9" t="n">
        <v>0</v>
      </c>
      <c r="G118" s="15" t="n">
        <f aca="false">IF(E118="","",E118-F118)</f>
        <v>160</v>
      </c>
      <c r="H118" s="6" t="str">
        <f aca="false">IF(B118="","",IFERROR(INDEX(Profissionais!$C$5:$C$24,MATCH(B118,Profissionais!$A$5:$A$24,0)),"?"))</f>
        <v>PF</v>
      </c>
      <c r="I118" s="15" t="n">
        <f aca="false">IF(OR(B118="",E118=""),"",IF(H118="CLT",0,G118*IFERROR(INDEX(Profissionais!$D$5:$D$24,MATCH(B118,Profissionais!$A$5:$A$24,0)),0)))</f>
        <v>80</v>
      </c>
      <c r="J118" s="15" t="n">
        <f aca="false">IF(I118="","",IF(H118="PF",I118*Parâmetros!$B$8,0))</f>
        <v>8.8</v>
      </c>
      <c r="K118" s="18" t="n">
        <f aca="false">IF(A118="","",DATE(YEAR(A118),MONTH(A118),1))</f>
        <v>46023</v>
      </c>
    </row>
    <row r="119" customFormat="false" ht="15" hidden="false" customHeight="false" outlineLevel="0" collapsed="false">
      <c r="A119" s="17" t="n">
        <v>46041</v>
      </c>
      <c r="B119" s="14" t="s">
        <v>57</v>
      </c>
      <c r="C119" s="14" t="s">
        <v>134</v>
      </c>
      <c r="D119" s="14" t="s">
        <v>81</v>
      </c>
      <c r="E119" s="9" t="n">
        <v>160</v>
      </c>
      <c r="F119" s="9" t="n">
        <v>0</v>
      </c>
      <c r="G119" s="15" t="n">
        <f aca="false">IF(E119="","",E119-F119)</f>
        <v>160</v>
      </c>
      <c r="H119" s="6" t="str">
        <f aca="false">IF(B119="","",IFERROR(INDEX(Profissionais!$C$5:$C$24,MATCH(B119,Profissionais!$A$5:$A$24,0)),"?"))</f>
        <v>CLT</v>
      </c>
      <c r="I119" s="15" t="n">
        <f aca="false">IF(OR(B119="",E119=""),"",IF(H119="CLT",0,G119*IFERROR(INDEX(Profissionais!$D$5:$D$24,MATCH(B119,Profissionais!$A$5:$A$24,0)),0)))</f>
        <v>0</v>
      </c>
      <c r="J119" s="15" t="n">
        <f aca="false">IF(I119="","",IF(H119="PF",I119*Parâmetros!$B$8,0))</f>
        <v>0</v>
      </c>
      <c r="K119" s="18" t="n">
        <f aca="false">IF(A119="","",DATE(YEAR(A119),MONTH(A119),1))</f>
        <v>46023</v>
      </c>
    </row>
    <row r="120" customFormat="false" ht="15" hidden="false" customHeight="false" outlineLevel="0" collapsed="false">
      <c r="A120" s="17" t="n">
        <v>46042</v>
      </c>
      <c r="B120" s="14" t="s">
        <v>61</v>
      </c>
      <c r="C120" s="14" t="s">
        <v>135</v>
      </c>
      <c r="D120" s="14" t="s">
        <v>79</v>
      </c>
      <c r="E120" s="9" t="n">
        <v>95</v>
      </c>
      <c r="F120" s="9" t="n">
        <v>0</v>
      </c>
      <c r="G120" s="15" t="n">
        <f aca="false">IF(E120="","",E120-F120)</f>
        <v>95</v>
      </c>
      <c r="H120" s="6" t="str">
        <f aca="false">IF(B120="","",IFERROR(INDEX(Profissionais!$C$5:$C$24,MATCH(B120,Profissionais!$A$5:$A$24,0)),"?"))</f>
        <v>PJ</v>
      </c>
      <c r="I120" s="15" t="n">
        <f aca="false">IF(OR(B120="",E120=""),"",IF(H120="CLT",0,G120*IFERROR(INDEX(Profissionais!$D$5:$D$24,MATCH(B120,Profissionais!$A$5:$A$24,0)),0)))</f>
        <v>47.5</v>
      </c>
      <c r="J120" s="15" t="n">
        <f aca="false">IF(I120="","",IF(H120="PF",I120*Parâmetros!$B$8,0))</f>
        <v>0</v>
      </c>
      <c r="K120" s="18" t="n">
        <f aca="false">IF(A120="","",DATE(YEAR(A120),MONTH(A120),1))</f>
        <v>46023</v>
      </c>
    </row>
    <row r="121" customFormat="false" ht="15" hidden="false" customHeight="false" outlineLevel="0" collapsed="false">
      <c r="A121" s="17" t="n">
        <v>46043</v>
      </c>
      <c r="B121" s="14" t="s">
        <v>49</v>
      </c>
      <c r="C121" s="14" t="s">
        <v>136</v>
      </c>
      <c r="D121" s="14" t="s">
        <v>81</v>
      </c>
      <c r="E121" s="9" t="n">
        <v>160</v>
      </c>
      <c r="F121" s="9" t="n">
        <v>0</v>
      </c>
      <c r="G121" s="15" t="n">
        <f aca="false">IF(E121="","",E121-F121)</f>
        <v>160</v>
      </c>
      <c r="H121" s="6" t="str">
        <f aca="false">IF(B121="","",IFERROR(INDEX(Profissionais!$C$5:$C$24,MATCH(B121,Profissionais!$A$5:$A$24,0)),"?"))</f>
        <v>PJ</v>
      </c>
      <c r="I121" s="15" t="n">
        <f aca="false">IF(OR(B121="",E121=""),"",IF(H121="CLT",0,G121*IFERROR(INDEX(Profissionais!$D$5:$D$24,MATCH(B121,Profissionais!$A$5:$A$24,0)),0)))</f>
        <v>80</v>
      </c>
      <c r="J121" s="15" t="n">
        <f aca="false">IF(I121="","",IF(H121="PF",I121*Parâmetros!$B$8,0))</f>
        <v>0</v>
      </c>
      <c r="K121" s="18" t="n">
        <f aca="false">IF(A121="","",DATE(YEAR(A121),MONTH(A121),1))</f>
        <v>46023</v>
      </c>
    </row>
    <row r="122" customFormat="false" ht="15" hidden="false" customHeight="false" outlineLevel="0" collapsed="false">
      <c r="A122" s="17" t="n">
        <v>46044</v>
      </c>
      <c r="B122" s="14" t="s">
        <v>53</v>
      </c>
      <c r="C122" s="14" t="s">
        <v>137</v>
      </c>
      <c r="D122" s="14" t="s">
        <v>81</v>
      </c>
      <c r="E122" s="9" t="n">
        <v>160</v>
      </c>
      <c r="F122" s="9" t="n">
        <v>0</v>
      </c>
      <c r="G122" s="15" t="n">
        <f aca="false">IF(E122="","",E122-F122)</f>
        <v>160</v>
      </c>
      <c r="H122" s="6" t="str">
        <f aca="false">IF(B122="","",IFERROR(INDEX(Profissionais!$C$5:$C$24,MATCH(B122,Profissionais!$A$5:$A$24,0)),"?"))</f>
        <v>PF</v>
      </c>
      <c r="I122" s="15" t="n">
        <f aca="false">IF(OR(B122="",E122=""),"",IF(H122="CLT",0,G122*IFERROR(INDEX(Profissionais!$D$5:$D$24,MATCH(B122,Profissionais!$A$5:$A$24,0)),0)))</f>
        <v>80</v>
      </c>
      <c r="J122" s="15" t="n">
        <f aca="false">IF(I122="","",IF(H122="PF",I122*Parâmetros!$B$8,0))</f>
        <v>8.8</v>
      </c>
      <c r="K122" s="18" t="n">
        <f aca="false">IF(A122="","",DATE(YEAR(A122),MONTH(A122),1))</f>
        <v>46023</v>
      </c>
    </row>
    <row r="123" customFormat="false" ht="15" hidden="false" customHeight="false" outlineLevel="0" collapsed="false">
      <c r="A123" s="17" t="n">
        <v>46045</v>
      </c>
      <c r="B123" s="14" t="s">
        <v>57</v>
      </c>
      <c r="C123" s="14" t="s">
        <v>138</v>
      </c>
      <c r="D123" s="14" t="s">
        <v>81</v>
      </c>
      <c r="E123" s="9" t="n">
        <v>160</v>
      </c>
      <c r="F123" s="9" t="n">
        <v>0</v>
      </c>
      <c r="G123" s="15" t="n">
        <f aca="false">IF(E123="","",E123-F123)</f>
        <v>160</v>
      </c>
      <c r="H123" s="6" t="str">
        <f aca="false">IF(B123="","",IFERROR(INDEX(Profissionais!$C$5:$C$24,MATCH(B123,Profissionais!$A$5:$A$24,0)),"?"))</f>
        <v>CLT</v>
      </c>
      <c r="I123" s="15" t="n">
        <f aca="false">IF(OR(B123="",E123=""),"",IF(H123="CLT",0,G123*IFERROR(INDEX(Profissionais!$D$5:$D$24,MATCH(B123,Profissionais!$A$5:$A$24,0)),0)))</f>
        <v>0</v>
      </c>
      <c r="J123" s="15" t="n">
        <f aca="false">IF(I123="","",IF(H123="PF",I123*Parâmetros!$B$8,0))</f>
        <v>0</v>
      </c>
      <c r="K123" s="18" t="n">
        <f aca="false">IF(A123="","",DATE(YEAR(A123),MONTH(A123),1))</f>
        <v>46023</v>
      </c>
    </row>
    <row r="124" customFormat="false" ht="15" hidden="false" customHeight="false" outlineLevel="0" collapsed="false">
      <c r="A124" s="17" t="n">
        <v>46046</v>
      </c>
      <c r="B124" s="14" t="s">
        <v>61</v>
      </c>
      <c r="C124" s="14" t="s">
        <v>139</v>
      </c>
      <c r="D124" s="14" t="s">
        <v>81</v>
      </c>
      <c r="E124" s="9" t="n">
        <v>160</v>
      </c>
      <c r="F124" s="9" t="n">
        <v>0</v>
      </c>
      <c r="G124" s="15" t="n">
        <f aca="false">IF(E124="","",E124-F124)</f>
        <v>160</v>
      </c>
      <c r="H124" s="6" t="str">
        <f aca="false">IF(B124="","",IFERROR(INDEX(Profissionais!$C$5:$C$24,MATCH(B124,Profissionais!$A$5:$A$24,0)),"?"))</f>
        <v>PJ</v>
      </c>
      <c r="I124" s="15" t="n">
        <f aca="false">IF(OR(B124="",E124=""),"",IF(H124="CLT",0,G124*IFERROR(INDEX(Profissionais!$D$5:$D$24,MATCH(B124,Profissionais!$A$5:$A$24,0)),0)))</f>
        <v>80</v>
      </c>
      <c r="J124" s="15" t="n">
        <f aca="false">IF(I124="","",IF(H124="PF",I124*Parâmetros!$B$8,0))</f>
        <v>0</v>
      </c>
      <c r="K124" s="18" t="n">
        <f aca="false">IF(A124="","",DATE(YEAR(A124),MONTH(A124),1))</f>
        <v>46023</v>
      </c>
    </row>
    <row r="125" customFormat="false" ht="15" hidden="false" customHeight="false" outlineLevel="0" collapsed="false">
      <c r="A125" s="17" t="n">
        <v>46027</v>
      </c>
      <c r="B125" s="14" t="s">
        <v>49</v>
      </c>
      <c r="C125" s="14" t="s">
        <v>78</v>
      </c>
      <c r="D125" s="14" t="s">
        <v>79</v>
      </c>
      <c r="E125" s="9" t="n">
        <v>95</v>
      </c>
      <c r="F125" s="9" t="n">
        <v>10</v>
      </c>
      <c r="G125" s="15" t="n">
        <f aca="false">IF(E125="","",E125-F125)</f>
        <v>85</v>
      </c>
      <c r="H125" s="6" t="str">
        <f aca="false">IF(B125="","",IFERROR(INDEX(Profissionais!$C$5:$C$24,MATCH(B125,Profissionais!$A$5:$A$24,0)),"?"))</f>
        <v>PJ</v>
      </c>
      <c r="I125" s="15" t="n">
        <f aca="false">IF(OR(B125="",E125=""),"",IF(H125="CLT",0,G125*IFERROR(INDEX(Profissionais!$D$5:$D$24,MATCH(B125,Profissionais!$A$5:$A$24,0)),0)))</f>
        <v>42.5</v>
      </c>
      <c r="J125" s="15" t="n">
        <f aca="false">IF(I125="","",IF(H125="PF",I125*Parâmetros!$B$8,0))</f>
        <v>0</v>
      </c>
      <c r="K125" s="18" t="n">
        <f aca="false">IF(A125="","",DATE(YEAR(A125),MONTH(A125),1))</f>
        <v>46023</v>
      </c>
    </row>
    <row r="126" customFormat="false" ht="15" hidden="false" customHeight="false" outlineLevel="0" collapsed="false">
      <c r="A126" s="17" t="n">
        <v>46028</v>
      </c>
      <c r="B126" s="14" t="s">
        <v>53</v>
      </c>
      <c r="C126" s="14" t="s">
        <v>80</v>
      </c>
      <c r="D126" s="14" t="s">
        <v>81</v>
      </c>
      <c r="E126" s="9" t="n">
        <v>160</v>
      </c>
      <c r="F126" s="9" t="n">
        <v>0</v>
      </c>
      <c r="G126" s="15" t="n">
        <f aca="false">IF(E126="","",E126-F126)</f>
        <v>160</v>
      </c>
      <c r="H126" s="6" t="str">
        <f aca="false">IF(B126="","",IFERROR(INDEX(Profissionais!$C$5:$C$24,MATCH(B126,Profissionais!$A$5:$A$24,0)),"?"))</f>
        <v>PF</v>
      </c>
      <c r="I126" s="15" t="n">
        <f aca="false">IF(OR(B126="",E126=""),"",IF(H126="CLT",0,G126*IFERROR(INDEX(Profissionais!$D$5:$D$24,MATCH(B126,Profissionais!$A$5:$A$24,0)),0)))</f>
        <v>80</v>
      </c>
      <c r="J126" s="15" t="n">
        <f aca="false">IF(I126="","",IF(H126="PF",I126*Parâmetros!$B$8,0))</f>
        <v>8.8</v>
      </c>
      <c r="K126" s="18" t="n">
        <f aca="false">IF(A126="","",DATE(YEAR(A126),MONTH(A126),1))</f>
        <v>46023</v>
      </c>
    </row>
    <row r="127" customFormat="false" ht="15" hidden="false" customHeight="false" outlineLevel="0" collapsed="false">
      <c r="A127" s="17" t="n">
        <v>46029</v>
      </c>
      <c r="B127" s="14" t="s">
        <v>57</v>
      </c>
      <c r="C127" s="14" t="s">
        <v>82</v>
      </c>
      <c r="D127" s="14" t="s">
        <v>81</v>
      </c>
      <c r="E127" s="9" t="n">
        <v>160</v>
      </c>
      <c r="F127" s="9" t="n">
        <v>0</v>
      </c>
      <c r="G127" s="15" t="n">
        <f aca="false">IF(E127="","",E127-F127)</f>
        <v>160</v>
      </c>
      <c r="H127" s="6" t="str">
        <f aca="false">IF(B127="","",IFERROR(INDEX(Profissionais!$C$5:$C$24,MATCH(B127,Profissionais!$A$5:$A$24,0)),"?"))</f>
        <v>CLT</v>
      </c>
      <c r="I127" s="15" t="n">
        <f aca="false">IF(OR(B127="",E127=""),"",IF(H127="CLT",0,G127*IFERROR(INDEX(Profissionais!$D$5:$D$24,MATCH(B127,Profissionais!$A$5:$A$24,0)),0)))</f>
        <v>0</v>
      </c>
      <c r="J127" s="15" t="n">
        <f aca="false">IF(I127="","",IF(H127="PF",I127*Parâmetros!$B$8,0))</f>
        <v>0</v>
      </c>
      <c r="K127" s="18" t="n">
        <f aca="false">IF(A127="","",DATE(YEAR(A127),MONTH(A127),1))</f>
        <v>46023</v>
      </c>
    </row>
    <row r="128" customFormat="false" ht="15" hidden="false" customHeight="false" outlineLevel="0" collapsed="false">
      <c r="A128" s="17" t="n">
        <v>46030</v>
      </c>
      <c r="B128" s="14" t="s">
        <v>61</v>
      </c>
      <c r="C128" s="14" t="s">
        <v>83</v>
      </c>
      <c r="D128" s="14" t="s">
        <v>81</v>
      </c>
      <c r="E128" s="9" t="n">
        <v>160</v>
      </c>
      <c r="F128" s="9" t="n">
        <v>0</v>
      </c>
      <c r="G128" s="15" t="n">
        <f aca="false">IF(E128="","",E128-F128)</f>
        <v>160</v>
      </c>
      <c r="H128" s="6" t="str">
        <f aca="false">IF(B128="","",IFERROR(INDEX(Profissionais!$C$5:$C$24,MATCH(B128,Profissionais!$A$5:$A$24,0)),"?"))</f>
        <v>PJ</v>
      </c>
      <c r="I128" s="15" t="n">
        <f aca="false">IF(OR(B128="",E128=""),"",IF(H128="CLT",0,G128*IFERROR(INDEX(Profissionais!$D$5:$D$24,MATCH(B128,Profissionais!$A$5:$A$24,0)),0)))</f>
        <v>80</v>
      </c>
      <c r="J128" s="15" t="n">
        <f aca="false">IF(I128="","",IF(H128="PF",I128*Parâmetros!$B$8,0))</f>
        <v>0</v>
      </c>
      <c r="K128" s="18" t="n">
        <f aca="false">IF(A128="","",DATE(YEAR(A128),MONTH(A128),1))</f>
        <v>46023</v>
      </c>
    </row>
    <row r="129" customFormat="false" ht="15" hidden="false" customHeight="false" outlineLevel="0" collapsed="false">
      <c r="A129" s="17" t="n">
        <v>46031</v>
      </c>
      <c r="B129" s="14" t="s">
        <v>49</v>
      </c>
      <c r="C129" s="14" t="s">
        <v>84</v>
      </c>
      <c r="D129" s="14" t="s">
        <v>81</v>
      </c>
      <c r="E129" s="9" t="n">
        <v>160</v>
      </c>
      <c r="F129" s="9" t="n">
        <v>0</v>
      </c>
      <c r="G129" s="15" t="n">
        <f aca="false">IF(E129="","",E129-F129)</f>
        <v>160</v>
      </c>
      <c r="H129" s="6" t="str">
        <f aca="false">IF(B129="","",IFERROR(INDEX(Profissionais!$C$5:$C$24,MATCH(B129,Profissionais!$A$5:$A$24,0)),"?"))</f>
        <v>PJ</v>
      </c>
      <c r="I129" s="15" t="n">
        <f aca="false">IF(OR(B129="",E129=""),"",IF(H129="CLT",0,G129*IFERROR(INDEX(Profissionais!$D$5:$D$24,MATCH(B129,Profissionais!$A$5:$A$24,0)),0)))</f>
        <v>80</v>
      </c>
      <c r="J129" s="15" t="n">
        <f aca="false">IF(I129="","",IF(H129="PF",I129*Parâmetros!$B$8,0))</f>
        <v>0</v>
      </c>
      <c r="K129" s="18" t="n">
        <f aca="false">IF(A129="","",DATE(YEAR(A129),MONTH(A129),1))</f>
        <v>46023</v>
      </c>
    </row>
    <row r="130" customFormat="false" ht="15" hidden="false" customHeight="false" outlineLevel="0" collapsed="false">
      <c r="A130" s="17" t="n">
        <v>46032</v>
      </c>
      <c r="B130" s="14" t="s">
        <v>53</v>
      </c>
      <c r="C130" s="14" t="s">
        <v>85</v>
      </c>
      <c r="D130" s="14" t="s">
        <v>79</v>
      </c>
      <c r="E130" s="9" t="n">
        <v>95</v>
      </c>
      <c r="F130" s="9" t="n">
        <v>0</v>
      </c>
      <c r="G130" s="15" t="n">
        <f aca="false">IF(E130="","",E130-F130)</f>
        <v>95</v>
      </c>
      <c r="H130" s="6" t="str">
        <f aca="false">IF(B130="","",IFERROR(INDEX(Profissionais!$C$5:$C$24,MATCH(B130,Profissionais!$A$5:$A$24,0)),"?"))</f>
        <v>PF</v>
      </c>
      <c r="I130" s="15" t="n">
        <f aca="false">IF(OR(B130="",E130=""),"",IF(H130="CLT",0,G130*IFERROR(INDEX(Profissionais!$D$5:$D$24,MATCH(B130,Profissionais!$A$5:$A$24,0)),0)))</f>
        <v>47.5</v>
      </c>
      <c r="J130" s="15" t="n">
        <f aca="false">IF(I130="","",IF(H130="PF",I130*Parâmetros!$B$8,0))</f>
        <v>5.225</v>
      </c>
      <c r="K130" s="18" t="n">
        <f aca="false">IF(A130="","",DATE(YEAR(A130),MONTH(A130),1))</f>
        <v>46023</v>
      </c>
    </row>
    <row r="131" customFormat="false" ht="15" hidden="false" customHeight="false" outlineLevel="0" collapsed="false">
      <c r="A131" s="17" t="n">
        <v>46033</v>
      </c>
      <c r="B131" s="14" t="s">
        <v>57</v>
      </c>
      <c r="C131" s="14" t="s">
        <v>86</v>
      </c>
      <c r="D131" s="14" t="s">
        <v>81</v>
      </c>
      <c r="E131" s="9" t="n">
        <v>160</v>
      </c>
      <c r="F131" s="9" t="n">
        <v>0</v>
      </c>
      <c r="G131" s="15" t="n">
        <f aca="false">IF(E131="","",E131-F131)</f>
        <v>160</v>
      </c>
      <c r="H131" s="6" t="str">
        <f aca="false">IF(B131="","",IFERROR(INDEX(Profissionais!$C$5:$C$24,MATCH(B131,Profissionais!$A$5:$A$24,0)),"?"))</f>
        <v>CLT</v>
      </c>
      <c r="I131" s="15" t="n">
        <f aca="false">IF(OR(B131="",E131=""),"",IF(H131="CLT",0,G131*IFERROR(INDEX(Profissionais!$D$5:$D$24,MATCH(B131,Profissionais!$A$5:$A$24,0)),0)))</f>
        <v>0</v>
      </c>
      <c r="J131" s="15" t="n">
        <f aca="false">IF(I131="","",IF(H131="PF",I131*Parâmetros!$B$8,0))</f>
        <v>0</v>
      </c>
      <c r="K131" s="18" t="n">
        <f aca="false">IF(A131="","",DATE(YEAR(A131),MONTH(A131),1))</f>
        <v>46023</v>
      </c>
    </row>
    <row r="132" customFormat="false" ht="15" hidden="false" customHeight="false" outlineLevel="0" collapsed="false">
      <c r="A132" s="17" t="n">
        <v>46034</v>
      </c>
      <c r="B132" s="14" t="s">
        <v>61</v>
      </c>
      <c r="C132" s="14" t="s">
        <v>87</v>
      </c>
      <c r="D132" s="14" t="s">
        <v>81</v>
      </c>
      <c r="E132" s="9" t="n">
        <v>160</v>
      </c>
      <c r="F132" s="9" t="n">
        <v>0</v>
      </c>
      <c r="G132" s="15" t="n">
        <f aca="false">IF(E132="","",E132-F132)</f>
        <v>160</v>
      </c>
      <c r="H132" s="6" t="str">
        <f aca="false">IF(B132="","",IFERROR(INDEX(Profissionais!$C$5:$C$24,MATCH(B132,Profissionais!$A$5:$A$24,0)),"?"))</f>
        <v>PJ</v>
      </c>
      <c r="I132" s="15" t="n">
        <f aca="false">IF(OR(B132="",E132=""),"",IF(H132="CLT",0,G132*IFERROR(INDEX(Profissionais!$D$5:$D$24,MATCH(B132,Profissionais!$A$5:$A$24,0)),0)))</f>
        <v>80</v>
      </c>
      <c r="J132" s="15" t="n">
        <f aca="false">IF(I132="","",IF(H132="PF",I132*Parâmetros!$B$8,0))</f>
        <v>0</v>
      </c>
      <c r="K132" s="18" t="n">
        <f aca="false">IF(A132="","",DATE(YEAR(A132),MONTH(A132),1))</f>
        <v>46023</v>
      </c>
    </row>
    <row r="133" customFormat="false" ht="15" hidden="false" customHeight="false" outlineLevel="0" collapsed="false">
      <c r="A133" s="17" t="n">
        <v>46035</v>
      </c>
      <c r="B133" s="14" t="s">
        <v>49</v>
      </c>
      <c r="C133" s="14" t="s">
        <v>88</v>
      </c>
      <c r="D133" s="14" t="s">
        <v>81</v>
      </c>
      <c r="E133" s="9" t="n">
        <v>160</v>
      </c>
      <c r="F133" s="9" t="n">
        <v>0</v>
      </c>
      <c r="G133" s="15" t="n">
        <f aca="false">IF(E133="","",E133-F133)</f>
        <v>160</v>
      </c>
      <c r="H133" s="6" t="str">
        <f aca="false">IF(B133="","",IFERROR(INDEX(Profissionais!$C$5:$C$24,MATCH(B133,Profissionais!$A$5:$A$24,0)),"?"))</f>
        <v>PJ</v>
      </c>
      <c r="I133" s="15" t="n">
        <f aca="false">IF(OR(B133="",E133=""),"",IF(H133="CLT",0,G133*IFERROR(INDEX(Profissionais!$D$5:$D$24,MATCH(B133,Profissionais!$A$5:$A$24,0)),0)))</f>
        <v>80</v>
      </c>
      <c r="J133" s="15" t="n">
        <f aca="false">IF(I133="","",IF(H133="PF",I133*Parâmetros!$B$8,0))</f>
        <v>0</v>
      </c>
      <c r="K133" s="18" t="n">
        <f aca="false">IF(A133="","",DATE(YEAR(A133),MONTH(A133),1))</f>
        <v>46023</v>
      </c>
    </row>
    <row r="134" customFormat="false" ht="15" hidden="false" customHeight="false" outlineLevel="0" collapsed="false">
      <c r="A134" s="17" t="n">
        <v>46036</v>
      </c>
      <c r="B134" s="14" t="s">
        <v>53</v>
      </c>
      <c r="C134" s="14" t="s">
        <v>89</v>
      </c>
      <c r="D134" s="14" t="s">
        <v>81</v>
      </c>
      <c r="E134" s="9" t="n">
        <v>160</v>
      </c>
      <c r="F134" s="9" t="n">
        <v>0</v>
      </c>
      <c r="G134" s="15" t="n">
        <f aca="false">IF(E134="","",E134-F134)</f>
        <v>160</v>
      </c>
      <c r="H134" s="6" t="str">
        <f aca="false">IF(B134="","",IFERROR(INDEX(Profissionais!$C$5:$C$24,MATCH(B134,Profissionais!$A$5:$A$24,0)),"?"))</f>
        <v>PF</v>
      </c>
      <c r="I134" s="15" t="n">
        <f aca="false">IF(OR(B134="",E134=""),"",IF(H134="CLT",0,G134*IFERROR(INDEX(Profissionais!$D$5:$D$24,MATCH(B134,Profissionais!$A$5:$A$24,0)),0)))</f>
        <v>80</v>
      </c>
      <c r="J134" s="15" t="n">
        <f aca="false">IF(I134="","",IF(H134="PF",I134*Parâmetros!$B$8,0))</f>
        <v>8.8</v>
      </c>
      <c r="K134" s="18" t="n">
        <f aca="false">IF(A134="","",DATE(YEAR(A134),MONTH(A134),1))</f>
        <v>46023</v>
      </c>
    </row>
    <row r="135" customFormat="false" ht="15" hidden="false" customHeight="false" outlineLevel="0" collapsed="false">
      <c r="A135" s="17" t="n">
        <v>46037</v>
      </c>
      <c r="B135" s="14" t="s">
        <v>57</v>
      </c>
      <c r="C135" s="14" t="s">
        <v>90</v>
      </c>
      <c r="D135" s="14" t="s">
        <v>79</v>
      </c>
      <c r="E135" s="9" t="n">
        <v>95</v>
      </c>
      <c r="F135" s="9" t="n">
        <v>0</v>
      </c>
      <c r="G135" s="15" t="n">
        <f aca="false">IF(E135="","",E135-F135)</f>
        <v>95</v>
      </c>
      <c r="H135" s="6" t="str">
        <f aca="false">IF(B135="","",IFERROR(INDEX(Profissionais!$C$5:$C$24,MATCH(B135,Profissionais!$A$5:$A$24,0)),"?"))</f>
        <v>CLT</v>
      </c>
      <c r="I135" s="15" t="n">
        <f aca="false">IF(OR(B135="",E135=""),"",IF(H135="CLT",0,G135*IFERROR(INDEX(Profissionais!$D$5:$D$24,MATCH(B135,Profissionais!$A$5:$A$24,0)),0)))</f>
        <v>0</v>
      </c>
      <c r="J135" s="15" t="n">
        <f aca="false">IF(I135="","",IF(H135="PF",I135*Parâmetros!$B$8,0))</f>
        <v>0</v>
      </c>
      <c r="K135" s="18" t="n">
        <f aca="false">IF(A135="","",DATE(YEAR(A135),MONTH(A135),1))</f>
        <v>46023</v>
      </c>
    </row>
    <row r="136" customFormat="false" ht="15" hidden="false" customHeight="false" outlineLevel="0" collapsed="false">
      <c r="A136" s="17" t="n">
        <v>46038</v>
      </c>
      <c r="B136" s="14" t="s">
        <v>61</v>
      </c>
      <c r="C136" s="14" t="s">
        <v>91</v>
      </c>
      <c r="D136" s="14" t="s">
        <v>81</v>
      </c>
      <c r="E136" s="9" t="n">
        <v>160</v>
      </c>
      <c r="F136" s="9" t="n">
        <v>0</v>
      </c>
      <c r="G136" s="15" t="n">
        <f aca="false">IF(E136="","",E136-F136)</f>
        <v>160</v>
      </c>
      <c r="H136" s="6" t="str">
        <f aca="false">IF(B136="","",IFERROR(INDEX(Profissionais!$C$5:$C$24,MATCH(B136,Profissionais!$A$5:$A$24,0)),"?"))</f>
        <v>PJ</v>
      </c>
      <c r="I136" s="15" t="n">
        <f aca="false">IF(OR(B136="",E136=""),"",IF(H136="CLT",0,G136*IFERROR(INDEX(Profissionais!$D$5:$D$24,MATCH(B136,Profissionais!$A$5:$A$24,0)),0)))</f>
        <v>80</v>
      </c>
      <c r="J136" s="15" t="n">
        <f aca="false">IF(I136="","",IF(H136="PF",I136*Parâmetros!$B$8,0))</f>
        <v>0</v>
      </c>
      <c r="K136" s="18" t="n">
        <f aca="false">IF(A136="","",DATE(YEAR(A136),MONTH(A136),1))</f>
        <v>46023</v>
      </c>
    </row>
    <row r="137" customFormat="false" ht="15" hidden="false" customHeight="false" outlineLevel="0" collapsed="false">
      <c r="A137" s="17" t="n">
        <v>46039</v>
      </c>
      <c r="B137" s="14" t="s">
        <v>49</v>
      </c>
      <c r="C137" s="14" t="s">
        <v>92</v>
      </c>
      <c r="D137" s="14" t="s">
        <v>81</v>
      </c>
      <c r="E137" s="9" t="n">
        <v>160</v>
      </c>
      <c r="F137" s="9" t="n">
        <v>0</v>
      </c>
      <c r="G137" s="15" t="n">
        <f aca="false">IF(E137="","",E137-F137)</f>
        <v>160</v>
      </c>
      <c r="H137" s="6" t="str">
        <f aca="false">IF(B137="","",IFERROR(INDEX(Profissionais!$C$5:$C$24,MATCH(B137,Profissionais!$A$5:$A$24,0)),"?"))</f>
        <v>PJ</v>
      </c>
      <c r="I137" s="15" t="n">
        <f aca="false">IF(OR(B137="",E137=""),"",IF(H137="CLT",0,G137*IFERROR(INDEX(Profissionais!$D$5:$D$24,MATCH(B137,Profissionais!$A$5:$A$24,0)),0)))</f>
        <v>80</v>
      </c>
      <c r="J137" s="15" t="n">
        <f aca="false">IF(I137="","",IF(H137="PF",I137*Parâmetros!$B$8,0))</f>
        <v>0</v>
      </c>
      <c r="K137" s="18" t="n">
        <f aca="false">IF(A137="","",DATE(YEAR(A137),MONTH(A137),1))</f>
        <v>46023</v>
      </c>
    </row>
    <row r="138" customFormat="false" ht="15" hidden="false" customHeight="false" outlineLevel="0" collapsed="false">
      <c r="A138" s="17" t="n">
        <v>46040</v>
      </c>
      <c r="B138" s="14" t="s">
        <v>53</v>
      </c>
      <c r="C138" s="14" t="s">
        <v>93</v>
      </c>
      <c r="D138" s="14" t="s">
        <v>81</v>
      </c>
      <c r="E138" s="9" t="n">
        <v>160</v>
      </c>
      <c r="F138" s="9" t="n">
        <v>0</v>
      </c>
      <c r="G138" s="15" t="n">
        <f aca="false">IF(E138="","",E138-F138)</f>
        <v>160</v>
      </c>
      <c r="H138" s="6" t="str">
        <f aca="false">IF(B138="","",IFERROR(INDEX(Profissionais!$C$5:$C$24,MATCH(B138,Profissionais!$A$5:$A$24,0)),"?"))</f>
        <v>PF</v>
      </c>
      <c r="I138" s="15" t="n">
        <f aca="false">IF(OR(B138="",E138=""),"",IF(H138="CLT",0,G138*IFERROR(INDEX(Profissionais!$D$5:$D$24,MATCH(B138,Profissionais!$A$5:$A$24,0)),0)))</f>
        <v>80</v>
      </c>
      <c r="J138" s="15" t="n">
        <f aca="false">IF(I138="","",IF(H138="PF",I138*Parâmetros!$B$8,0))</f>
        <v>8.8</v>
      </c>
      <c r="K138" s="18" t="n">
        <f aca="false">IF(A138="","",DATE(YEAR(A138),MONTH(A138),1))</f>
        <v>46023</v>
      </c>
    </row>
    <row r="139" customFormat="false" ht="15" hidden="false" customHeight="false" outlineLevel="0" collapsed="false">
      <c r="A139" s="17" t="n">
        <v>46041</v>
      </c>
      <c r="B139" s="14" t="s">
        <v>57</v>
      </c>
      <c r="C139" s="14" t="s">
        <v>94</v>
      </c>
      <c r="D139" s="14" t="s">
        <v>81</v>
      </c>
      <c r="E139" s="9" t="n">
        <v>160</v>
      </c>
      <c r="F139" s="9" t="n">
        <v>0</v>
      </c>
      <c r="G139" s="15" t="n">
        <f aca="false">IF(E139="","",E139-F139)</f>
        <v>160</v>
      </c>
      <c r="H139" s="6" t="str">
        <f aca="false">IF(B139="","",IFERROR(INDEX(Profissionais!$C$5:$C$24,MATCH(B139,Profissionais!$A$5:$A$24,0)),"?"))</f>
        <v>CLT</v>
      </c>
      <c r="I139" s="15" t="n">
        <f aca="false">IF(OR(B139="",E139=""),"",IF(H139="CLT",0,G139*IFERROR(INDEX(Profissionais!$D$5:$D$24,MATCH(B139,Profissionais!$A$5:$A$24,0)),0)))</f>
        <v>0</v>
      </c>
      <c r="J139" s="15" t="n">
        <f aca="false">IF(I139="","",IF(H139="PF",I139*Parâmetros!$B$8,0))</f>
        <v>0</v>
      </c>
      <c r="K139" s="18" t="n">
        <f aca="false">IF(A139="","",DATE(YEAR(A139),MONTH(A139),1))</f>
        <v>46023</v>
      </c>
    </row>
    <row r="140" customFormat="false" ht="15" hidden="false" customHeight="false" outlineLevel="0" collapsed="false">
      <c r="A140" s="17" t="n">
        <v>46042</v>
      </c>
      <c r="B140" s="14" t="s">
        <v>61</v>
      </c>
      <c r="C140" s="14" t="s">
        <v>95</v>
      </c>
      <c r="D140" s="14" t="s">
        <v>79</v>
      </c>
      <c r="E140" s="9" t="n">
        <v>95</v>
      </c>
      <c r="F140" s="9" t="n">
        <v>0</v>
      </c>
      <c r="G140" s="15" t="n">
        <f aca="false">IF(E140="","",E140-F140)</f>
        <v>95</v>
      </c>
      <c r="H140" s="6" t="str">
        <f aca="false">IF(B140="","",IFERROR(INDEX(Profissionais!$C$5:$C$24,MATCH(B140,Profissionais!$A$5:$A$24,0)),"?"))</f>
        <v>PJ</v>
      </c>
      <c r="I140" s="15" t="n">
        <f aca="false">IF(OR(B140="",E140=""),"",IF(H140="CLT",0,G140*IFERROR(INDEX(Profissionais!$D$5:$D$24,MATCH(B140,Profissionais!$A$5:$A$24,0)),0)))</f>
        <v>47.5</v>
      </c>
      <c r="J140" s="15" t="n">
        <f aca="false">IF(I140="","",IF(H140="PF",I140*Parâmetros!$B$8,0))</f>
        <v>0</v>
      </c>
      <c r="K140" s="18" t="n">
        <f aca="false">IF(A140="","",DATE(YEAR(A140),MONTH(A140),1))</f>
        <v>46023</v>
      </c>
    </row>
    <row r="141" customFormat="false" ht="15" hidden="false" customHeight="false" outlineLevel="0" collapsed="false">
      <c r="A141" s="17" t="n">
        <v>46043</v>
      </c>
      <c r="B141" s="14" t="s">
        <v>49</v>
      </c>
      <c r="C141" s="14" t="s">
        <v>96</v>
      </c>
      <c r="D141" s="14" t="s">
        <v>81</v>
      </c>
      <c r="E141" s="9" t="n">
        <v>160</v>
      </c>
      <c r="F141" s="9" t="n">
        <v>0</v>
      </c>
      <c r="G141" s="15" t="n">
        <f aca="false">IF(E141="","",E141-F141)</f>
        <v>160</v>
      </c>
      <c r="H141" s="6" t="str">
        <f aca="false">IF(B141="","",IFERROR(INDEX(Profissionais!$C$5:$C$24,MATCH(B141,Profissionais!$A$5:$A$24,0)),"?"))</f>
        <v>PJ</v>
      </c>
      <c r="I141" s="15" t="n">
        <f aca="false">IF(OR(B141="",E141=""),"",IF(H141="CLT",0,G141*IFERROR(INDEX(Profissionais!$D$5:$D$24,MATCH(B141,Profissionais!$A$5:$A$24,0)),0)))</f>
        <v>80</v>
      </c>
      <c r="J141" s="15" t="n">
        <f aca="false">IF(I141="","",IF(H141="PF",I141*Parâmetros!$B$8,0))</f>
        <v>0</v>
      </c>
      <c r="K141" s="18" t="n">
        <f aca="false">IF(A141="","",DATE(YEAR(A141),MONTH(A141),1))</f>
        <v>46023</v>
      </c>
    </row>
    <row r="142" customFormat="false" ht="15" hidden="false" customHeight="false" outlineLevel="0" collapsed="false">
      <c r="A142" s="17" t="n">
        <v>46044</v>
      </c>
      <c r="B142" s="14" t="s">
        <v>53</v>
      </c>
      <c r="C142" s="14" t="s">
        <v>97</v>
      </c>
      <c r="D142" s="14" t="s">
        <v>81</v>
      </c>
      <c r="E142" s="9" t="n">
        <v>160</v>
      </c>
      <c r="F142" s="9" t="n">
        <v>0</v>
      </c>
      <c r="G142" s="15" t="n">
        <f aca="false">IF(E142="","",E142-F142)</f>
        <v>160</v>
      </c>
      <c r="H142" s="6" t="str">
        <f aca="false">IF(B142="","",IFERROR(INDEX(Profissionais!$C$5:$C$24,MATCH(B142,Profissionais!$A$5:$A$24,0)),"?"))</f>
        <v>PF</v>
      </c>
      <c r="I142" s="15" t="n">
        <f aca="false">IF(OR(B142="",E142=""),"",IF(H142="CLT",0,G142*IFERROR(INDEX(Profissionais!$D$5:$D$24,MATCH(B142,Profissionais!$A$5:$A$24,0)),0)))</f>
        <v>80</v>
      </c>
      <c r="J142" s="15" t="n">
        <f aca="false">IF(I142="","",IF(H142="PF",I142*Parâmetros!$B$8,0))</f>
        <v>8.8</v>
      </c>
      <c r="K142" s="18" t="n">
        <f aca="false">IF(A142="","",DATE(YEAR(A142),MONTH(A142),1))</f>
        <v>46023</v>
      </c>
    </row>
    <row r="143" customFormat="false" ht="15" hidden="false" customHeight="false" outlineLevel="0" collapsed="false">
      <c r="A143" s="17" t="n">
        <v>46045</v>
      </c>
      <c r="B143" s="14" t="s">
        <v>57</v>
      </c>
      <c r="C143" s="14" t="s">
        <v>98</v>
      </c>
      <c r="D143" s="14" t="s">
        <v>81</v>
      </c>
      <c r="E143" s="9" t="n">
        <v>160</v>
      </c>
      <c r="F143" s="9" t="n">
        <v>0</v>
      </c>
      <c r="G143" s="15" t="n">
        <f aca="false">IF(E143="","",E143-F143)</f>
        <v>160</v>
      </c>
      <c r="H143" s="6" t="str">
        <f aca="false">IF(B143="","",IFERROR(INDEX(Profissionais!$C$5:$C$24,MATCH(B143,Profissionais!$A$5:$A$24,0)),"?"))</f>
        <v>CLT</v>
      </c>
      <c r="I143" s="15" t="n">
        <f aca="false">IF(OR(B143="",E143=""),"",IF(H143="CLT",0,G143*IFERROR(INDEX(Profissionais!$D$5:$D$24,MATCH(B143,Profissionais!$A$5:$A$24,0)),0)))</f>
        <v>0</v>
      </c>
      <c r="J143" s="15" t="n">
        <f aca="false">IF(I143="","",IF(H143="PF",I143*Parâmetros!$B$8,0))</f>
        <v>0</v>
      </c>
      <c r="K143" s="18" t="n">
        <f aca="false">IF(A143="","",DATE(YEAR(A143),MONTH(A143),1))</f>
        <v>46023</v>
      </c>
    </row>
    <row r="144" customFormat="false" ht="15" hidden="false" customHeight="false" outlineLevel="0" collapsed="false">
      <c r="A144" s="17" t="n">
        <v>46046</v>
      </c>
      <c r="B144" s="14" t="s">
        <v>61</v>
      </c>
      <c r="C144" s="14" t="s">
        <v>99</v>
      </c>
      <c r="D144" s="14" t="s">
        <v>81</v>
      </c>
      <c r="E144" s="9" t="n">
        <v>160</v>
      </c>
      <c r="F144" s="9" t="n">
        <v>0</v>
      </c>
      <c r="G144" s="15" t="n">
        <f aca="false">IF(E144="","",E144-F144)</f>
        <v>160</v>
      </c>
      <c r="H144" s="6" t="str">
        <f aca="false">IF(B144="","",IFERROR(INDEX(Profissionais!$C$5:$C$24,MATCH(B144,Profissionais!$A$5:$A$24,0)),"?"))</f>
        <v>PJ</v>
      </c>
      <c r="I144" s="15" t="n">
        <f aca="false">IF(OR(B144="",E144=""),"",IF(H144="CLT",0,G144*IFERROR(INDEX(Profissionais!$D$5:$D$24,MATCH(B144,Profissionais!$A$5:$A$24,0)),0)))</f>
        <v>80</v>
      </c>
      <c r="J144" s="15" t="n">
        <f aca="false">IF(I144="","",IF(H144="PF",I144*Parâmetros!$B$8,0))</f>
        <v>0</v>
      </c>
      <c r="K144" s="18" t="n">
        <f aca="false">IF(A144="","",DATE(YEAR(A144),MONTH(A144),1))</f>
        <v>46023</v>
      </c>
    </row>
    <row r="145" customFormat="false" ht="15" hidden="false" customHeight="false" outlineLevel="0" collapsed="false">
      <c r="A145" s="17" t="n">
        <v>46027</v>
      </c>
      <c r="B145" s="14" t="s">
        <v>49</v>
      </c>
      <c r="C145" s="14" t="s">
        <v>100</v>
      </c>
      <c r="D145" s="14" t="s">
        <v>79</v>
      </c>
      <c r="E145" s="9" t="n">
        <v>95</v>
      </c>
      <c r="F145" s="9" t="n">
        <v>0</v>
      </c>
      <c r="G145" s="15" t="n">
        <f aca="false">IF(E145="","",E145-F145)</f>
        <v>95</v>
      </c>
      <c r="H145" s="6" t="str">
        <f aca="false">IF(B145="","",IFERROR(INDEX(Profissionais!$C$5:$C$24,MATCH(B145,Profissionais!$A$5:$A$24,0)),"?"))</f>
        <v>PJ</v>
      </c>
      <c r="I145" s="15" t="n">
        <f aca="false">IF(OR(B145="",E145=""),"",IF(H145="CLT",0,G145*IFERROR(INDEX(Profissionais!$D$5:$D$24,MATCH(B145,Profissionais!$A$5:$A$24,0)),0)))</f>
        <v>47.5</v>
      </c>
      <c r="J145" s="15" t="n">
        <f aca="false">IF(I145="","",IF(H145="PF",I145*Parâmetros!$B$8,0))</f>
        <v>0</v>
      </c>
      <c r="K145" s="18" t="n">
        <f aca="false">IF(A145="","",DATE(YEAR(A145),MONTH(A145),1))</f>
        <v>46023</v>
      </c>
    </row>
    <row r="146" customFormat="false" ht="15" hidden="false" customHeight="false" outlineLevel="0" collapsed="false">
      <c r="A146" s="17" t="n">
        <v>46028</v>
      </c>
      <c r="B146" s="14" t="s">
        <v>53</v>
      </c>
      <c r="C146" s="14" t="s">
        <v>101</v>
      </c>
      <c r="D146" s="14" t="s">
        <v>81</v>
      </c>
      <c r="E146" s="9" t="n">
        <v>160</v>
      </c>
      <c r="F146" s="9" t="n">
        <v>0</v>
      </c>
      <c r="G146" s="15" t="n">
        <f aca="false">IF(E146="","",E146-F146)</f>
        <v>160</v>
      </c>
      <c r="H146" s="6" t="str">
        <f aca="false">IF(B146="","",IFERROR(INDEX(Profissionais!$C$5:$C$24,MATCH(B146,Profissionais!$A$5:$A$24,0)),"?"))</f>
        <v>PF</v>
      </c>
      <c r="I146" s="15" t="n">
        <f aca="false">IF(OR(B146="",E146=""),"",IF(H146="CLT",0,G146*IFERROR(INDEX(Profissionais!$D$5:$D$24,MATCH(B146,Profissionais!$A$5:$A$24,0)),0)))</f>
        <v>80</v>
      </c>
      <c r="J146" s="15" t="n">
        <f aca="false">IF(I146="","",IF(H146="PF",I146*Parâmetros!$B$8,0))</f>
        <v>8.8</v>
      </c>
      <c r="K146" s="18" t="n">
        <f aca="false">IF(A146="","",DATE(YEAR(A146),MONTH(A146),1))</f>
        <v>46023</v>
      </c>
    </row>
    <row r="147" customFormat="false" ht="15" hidden="false" customHeight="false" outlineLevel="0" collapsed="false">
      <c r="A147" s="17" t="n">
        <v>46029</v>
      </c>
      <c r="B147" s="14" t="s">
        <v>57</v>
      </c>
      <c r="C147" s="14" t="s">
        <v>102</v>
      </c>
      <c r="D147" s="14" t="s">
        <v>81</v>
      </c>
      <c r="E147" s="9" t="n">
        <v>160</v>
      </c>
      <c r="F147" s="9" t="n">
        <v>0</v>
      </c>
      <c r="G147" s="15" t="n">
        <f aca="false">IF(E147="","",E147-F147)</f>
        <v>160</v>
      </c>
      <c r="H147" s="6" t="str">
        <f aca="false">IF(B147="","",IFERROR(INDEX(Profissionais!$C$5:$C$24,MATCH(B147,Profissionais!$A$5:$A$24,0)),"?"))</f>
        <v>CLT</v>
      </c>
      <c r="I147" s="15" t="n">
        <f aca="false">IF(OR(B147="",E147=""),"",IF(H147="CLT",0,G147*IFERROR(INDEX(Profissionais!$D$5:$D$24,MATCH(B147,Profissionais!$A$5:$A$24,0)),0)))</f>
        <v>0</v>
      </c>
      <c r="J147" s="15" t="n">
        <f aca="false">IF(I147="","",IF(H147="PF",I147*Parâmetros!$B$8,0))</f>
        <v>0</v>
      </c>
      <c r="K147" s="18" t="n">
        <f aca="false">IF(A147="","",DATE(YEAR(A147),MONTH(A147),1))</f>
        <v>46023</v>
      </c>
    </row>
    <row r="148" customFormat="false" ht="15" hidden="false" customHeight="false" outlineLevel="0" collapsed="false">
      <c r="A148" s="17" t="n">
        <v>46030</v>
      </c>
      <c r="B148" s="14" t="s">
        <v>61</v>
      </c>
      <c r="C148" s="14" t="s">
        <v>103</v>
      </c>
      <c r="D148" s="14" t="s">
        <v>81</v>
      </c>
      <c r="E148" s="9" t="n">
        <v>160</v>
      </c>
      <c r="F148" s="9" t="n">
        <v>0</v>
      </c>
      <c r="G148" s="15" t="n">
        <f aca="false">IF(E148="","",E148-F148)</f>
        <v>160</v>
      </c>
      <c r="H148" s="6" t="str">
        <f aca="false">IF(B148="","",IFERROR(INDEX(Profissionais!$C$5:$C$24,MATCH(B148,Profissionais!$A$5:$A$24,0)),"?"))</f>
        <v>PJ</v>
      </c>
      <c r="I148" s="15" t="n">
        <f aca="false">IF(OR(B148="",E148=""),"",IF(H148="CLT",0,G148*IFERROR(INDEX(Profissionais!$D$5:$D$24,MATCH(B148,Profissionais!$A$5:$A$24,0)),0)))</f>
        <v>80</v>
      </c>
      <c r="J148" s="15" t="n">
        <f aca="false">IF(I148="","",IF(H148="PF",I148*Parâmetros!$B$8,0))</f>
        <v>0</v>
      </c>
      <c r="K148" s="18" t="n">
        <f aca="false">IF(A148="","",DATE(YEAR(A148),MONTH(A148),1))</f>
        <v>46023</v>
      </c>
    </row>
    <row r="149" customFormat="false" ht="15" hidden="false" customHeight="false" outlineLevel="0" collapsed="false">
      <c r="A149" s="17" t="n">
        <v>46031</v>
      </c>
      <c r="B149" s="14" t="s">
        <v>49</v>
      </c>
      <c r="C149" s="14" t="s">
        <v>104</v>
      </c>
      <c r="D149" s="14" t="s">
        <v>81</v>
      </c>
      <c r="E149" s="9" t="n">
        <v>160</v>
      </c>
      <c r="F149" s="9" t="n">
        <v>0</v>
      </c>
      <c r="G149" s="15" t="n">
        <f aca="false">IF(E149="","",E149-F149)</f>
        <v>160</v>
      </c>
      <c r="H149" s="6" t="str">
        <f aca="false">IF(B149="","",IFERROR(INDEX(Profissionais!$C$5:$C$24,MATCH(B149,Profissionais!$A$5:$A$24,0)),"?"))</f>
        <v>PJ</v>
      </c>
      <c r="I149" s="15" t="n">
        <f aca="false">IF(OR(B149="",E149=""),"",IF(H149="CLT",0,G149*IFERROR(INDEX(Profissionais!$D$5:$D$24,MATCH(B149,Profissionais!$A$5:$A$24,0)),0)))</f>
        <v>80</v>
      </c>
      <c r="J149" s="15" t="n">
        <f aca="false">IF(I149="","",IF(H149="PF",I149*Parâmetros!$B$8,0))</f>
        <v>0</v>
      </c>
      <c r="K149" s="18" t="n">
        <f aca="false">IF(A149="","",DATE(YEAR(A149),MONTH(A149),1))</f>
        <v>46023</v>
      </c>
    </row>
    <row r="150" customFormat="false" ht="15" hidden="false" customHeight="false" outlineLevel="0" collapsed="false">
      <c r="A150" s="17" t="n">
        <v>46032</v>
      </c>
      <c r="B150" s="14" t="s">
        <v>53</v>
      </c>
      <c r="C150" s="14" t="s">
        <v>105</v>
      </c>
      <c r="D150" s="14" t="s">
        <v>79</v>
      </c>
      <c r="E150" s="9" t="n">
        <v>95</v>
      </c>
      <c r="F150" s="9" t="n">
        <v>0</v>
      </c>
      <c r="G150" s="15" t="n">
        <f aca="false">IF(E150="","",E150-F150)</f>
        <v>95</v>
      </c>
      <c r="H150" s="6" t="str">
        <f aca="false">IF(B150="","",IFERROR(INDEX(Profissionais!$C$5:$C$24,MATCH(B150,Profissionais!$A$5:$A$24,0)),"?"))</f>
        <v>PF</v>
      </c>
      <c r="I150" s="15" t="n">
        <f aca="false">IF(OR(B150="",E150=""),"",IF(H150="CLT",0,G150*IFERROR(INDEX(Profissionais!$D$5:$D$24,MATCH(B150,Profissionais!$A$5:$A$24,0)),0)))</f>
        <v>47.5</v>
      </c>
      <c r="J150" s="15" t="n">
        <f aca="false">IF(I150="","",IF(H150="PF",I150*Parâmetros!$B$8,0))</f>
        <v>5.225</v>
      </c>
      <c r="K150" s="18" t="n">
        <f aca="false">IF(A150="","",DATE(YEAR(A150),MONTH(A150),1))</f>
        <v>46023</v>
      </c>
    </row>
    <row r="151" customFormat="false" ht="15" hidden="false" customHeight="false" outlineLevel="0" collapsed="false">
      <c r="A151" s="17" t="n">
        <v>46033</v>
      </c>
      <c r="B151" s="14" t="s">
        <v>57</v>
      </c>
      <c r="C151" s="14" t="s">
        <v>106</v>
      </c>
      <c r="D151" s="14" t="s">
        <v>81</v>
      </c>
      <c r="E151" s="9" t="n">
        <v>160</v>
      </c>
      <c r="F151" s="9" t="n">
        <v>0</v>
      </c>
      <c r="G151" s="15" t="n">
        <f aca="false">IF(E151="","",E151-F151)</f>
        <v>160</v>
      </c>
      <c r="H151" s="6" t="str">
        <f aca="false">IF(B151="","",IFERROR(INDEX(Profissionais!$C$5:$C$24,MATCH(B151,Profissionais!$A$5:$A$24,0)),"?"))</f>
        <v>CLT</v>
      </c>
      <c r="I151" s="15" t="n">
        <f aca="false">IF(OR(B151="",E151=""),"",IF(H151="CLT",0,G151*IFERROR(INDEX(Profissionais!$D$5:$D$24,MATCH(B151,Profissionais!$A$5:$A$24,0)),0)))</f>
        <v>0</v>
      </c>
      <c r="J151" s="15" t="n">
        <f aca="false">IF(I151="","",IF(H151="PF",I151*Parâmetros!$B$8,0))</f>
        <v>0</v>
      </c>
      <c r="K151" s="18" t="n">
        <f aca="false">IF(A151="","",DATE(YEAR(A151),MONTH(A151),1))</f>
        <v>46023</v>
      </c>
    </row>
    <row r="152" customFormat="false" ht="15" hidden="false" customHeight="false" outlineLevel="0" collapsed="false">
      <c r="A152" s="17" t="n">
        <v>46034</v>
      </c>
      <c r="B152" s="14" t="s">
        <v>61</v>
      </c>
      <c r="C152" s="14" t="s">
        <v>107</v>
      </c>
      <c r="D152" s="14" t="s">
        <v>81</v>
      </c>
      <c r="E152" s="9" t="n">
        <v>160</v>
      </c>
      <c r="F152" s="9" t="n">
        <v>0</v>
      </c>
      <c r="G152" s="15" t="n">
        <f aca="false">IF(E152="","",E152-F152)</f>
        <v>160</v>
      </c>
      <c r="H152" s="6" t="str">
        <f aca="false">IF(B152="","",IFERROR(INDEX(Profissionais!$C$5:$C$24,MATCH(B152,Profissionais!$A$5:$A$24,0)),"?"))</f>
        <v>PJ</v>
      </c>
      <c r="I152" s="15" t="n">
        <f aca="false">IF(OR(B152="",E152=""),"",IF(H152="CLT",0,G152*IFERROR(INDEX(Profissionais!$D$5:$D$24,MATCH(B152,Profissionais!$A$5:$A$24,0)),0)))</f>
        <v>80</v>
      </c>
      <c r="J152" s="15" t="n">
        <f aca="false">IF(I152="","",IF(H152="PF",I152*Parâmetros!$B$8,0))</f>
        <v>0</v>
      </c>
      <c r="K152" s="18" t="n">
        <f aca="false">IF(A152="","",DATE(YEAR(A152),MONTH(A152),1))</f>
        <v>46023</v>
      </c>
    </row>
    <row r="153" customFormat="false" ht="15" hidden="false" customHeight="false" outlineLevel="0" collapsed="false">
      <c r="A153" s="17" t="n">
        <v>46035</v>
      </c>
      <c r="B153" s="14" t="s">
        <v>49</v>
      </c>
      <c r="C153" s="14" t="s">
        <v>108</v>
      </c>
      <c r="D153" s="14" t="s">
        <v>81</v>
      </c>
      <c r="E153" s="9" t="n">
        <v>160</v>
      </c>
      <c r="F153" s="9" t="n">
        <v>0</v>
      </c>
      <c r="G153" s="15" t="n">
        <f aca="false">IF(E153="","",E153-F153)</f>
        <v>160</v>
      </c>
      <c r="H153" s="6" t="str">
        <f aca="false">IF(B153="","",IFERROR(INDEX(Profissionais!$C$5:$C$24,MATCH(B153,Profissionais!$A$5:$A$24,0)),"?"))</f>
        <v>PJ</v>
      </c>
      <c r="I153" s="15" t="n">
        <f aca="false">IF(OR(B153="",E153=""),"",IF(H153="CLT",0,G153*IFERROR(INDEX(Profissionais!$D$5:$D$24,MATCH(B153,Profissionais!$A$5:$A$24,0)),0)))</f>
        <v>80</v>
      </c>
      <c r="J153" s="15" t="n">
        <f aca="false">IF(I153="","",IF(H153="PF",I153*Parâmetros!$B$8,0))</f>
        <v>0</v>
      </c>
      <c r="K153" s="18" t="n">
        <f aca="false">IF(A153="","",DATE(YEAR(A153),MONTH(A153),1))</f>
        <v>46023</v>
      </c>
    </row>
    <row r="154" customFormat="false" ht="15" hidden="false" customHeight="false" outlineLevel="0" collapsed="false">
      <c r="A154" s="17" t="n">
        <v>46036</v>
      </c>
      <c r="B154" s="14" t="s">
        <v>53</v>
      </c>
      <c r="C154" s="14" t="s">
        <v>109</v>
      </c>
      <c r="D154" s="14" t="s">
        <v>81</v>
      </c>
      <c r="E154" s="9" t="n">
        <v>160</v>
      </c>
      <c r="F154" s="9" t="n">
        <v>0</v>
      </c>
      <c r="G154" s="15" t="n">
        <f aca="false">IF(E154="","",E154-F154)</f>
        <v>160</v>
      </c>
      <c r="H154" s="6" t="str">
        <f aca="false">IF(B154="","",IFERROR(INDEX(Profissionais!$C$5:$C$24,MATCH(B154,Profissionais!$A$5:$A$24,0)),"?"))</f>
        <v>PF</v>
      </c>
      <c r="I154" s="15" t="n">
        <f aca="false">IF(OR(B154="",E154=""),"",IF(H154="CLT",0,G154*IFERROR(INDEX(Profissionais!$D$5:$D$24,MATCH(B154,Profissionais!$A$5:$A$24,0)),0)))</f>
        <v>80</v>
      </c>
      <c r="J154" s="15" t="n">
        <f aca="false">IF(I154="","",IF(H154="PF",I154*Parâmetros!$B$8,0))</f>
        <v>8.8</v>
      </c>
      <c r="K154" s="18" t="n">
        <f aca="false">IF(A154="","",DATE(YEAR(A154),MONTH(A154),1))</f>
        <v>46023</v>
      </c>
    </row>
    <row r="155" customFormat="false" ht="15" hidden="false" customHeight="false" outlineLevel="0" collapsed="false">
      <c r="A155" s="17" t="n">
        <v>46037</v>
      </c>
      <c r="B155" s="14" t="s">
        <v>57</v>
      </c>
      <c r="C155" s="14" t="s">
        <v>110</v>
      </c>
      <c r="D155" s="14" t="s">
        <v>79</v>
      </c>
      <c r="E155" s="9" t="n">
        <v>95</v>
      </c>
      <c r="F155" s="9" t="n">
        <v>0</v>
      </c>
      <c r="G155" s="15" t="n">
        <f aca="false">IF(E155="","",E155-F155)</f>
        <v>95</v>
      </c>
      <c r="H155" s="6" t="str">
        <f aca="false">IF(B155="","",IFERROR(INDEX(Profissionais!$C$5:$C$24,MATCH(B155,Profissionais!$A$5:$A$24,0)),"?"))</f>
        <v>CLT</v>
      </c>
      <c r="I155" s="15" t="n">
        <f aca="false">IF(OR(B155="",E155=""),"",IF(H155="CLT",0,G155*IFERROR(INDEX(Profissionais!$D$5:$D$24,MATCH(B155,Profissionais!$A$5:$A$24,0)),0)))</f>
        <v>0</v>
      </c>
      <c r="J155" s="15" t="n">
        <f aca="false">IF(I155="","",IF(H155="PF",I155*Parâmetros!$B$8,0))</f>
        <v>0</v>
      </c>
      <c r="K155" s="18" t="n">
        <f aca="false">IF(A155="","",DATE(YEAR(A155),MONTH(A155),1))</f>
        <v>46023</v>
      </c>
    </row>
    <row r="156" customFormat="false" ht="15" hidden="false" customHeight="false" outlineLevel="0" collapsed="false">
      <c r="A156" s="17" t="n">
        <v>46038</v>
      </c>
      <c r="B156" s="14" t="s">
        <v>61</v>
      </c>
      <c r="C156" s="14" t="s">
        <v>111</v>
      </c>
      <c r="D156" s="14" t="s">
        <v>81</v>
      </c>
      <c r="E156" s="9" t="n">
        <v>160</v>
      </c>
      <c r="F156" s="9" t="n">
        <v>0</v>
      </c>
      <c r="G156" s="15" t="n">
        <f aca="false">IF(E156="","",E156-F156)</f>
        <v>160</v>
      </c>
      <c r="H156" s="6" t="str">
        <f aca="false">IF(B156="","",IFERROR(INDEX(Profissionais!$C$5:$C$24,MATCH(B156,Profissionais!$A$5:$A$24,0)),"?"))</f>
        <v>PJ</v>
      </c>
      <c r="I156" s="15" t="n">
        <f aca="false">IF(OR(B156="",E156=""),"",IF(H156="CLT",0,G156*IFERROR(INDEX(Profissionais!$D$5:$D$24,MATCH(B156,Profissionais!$A$5:$A$24,0)),0)))</f>
        <v>80</v>
      </c>
      <c r="J156" s="15" t="n">
        <f aca="false">IF(I156="","",IF(H156="PF",I156*Parâmetros!$B$8,0))</f>
        <v>0</v>
      </c>
      <c r="K156" s="18" t="n">
        <f aca="false">IF(A156="","",DATE(YEAR(A156),MONTH(A156),1))</f>
        <v>46023</v>
      </c>
    </row>
    <row r="157" customFormat="false" ht="15" hidden="false" customHeight="false" outlineLevel="0" collapsed="false">
      <c r="A157" s="17" t="n">
        <v>46039</v>
      </c>
      <c r="B157" s="14" t="s">
        <v>49</v>
      </c>
      <c r="C157" s="14" t="s">
        <v>112</v>
      </c>
      <c r="D157" s="14" t="s">
        <v>81</v>
      </c>
      <c r="E157" s="9" t="n">
        <v>160</v>
      </c>
      <c r="F157" s="9" t="n">
        <v>0</v>
      </c>
      <c r="G157" s="15" t="n">
        <f aca="false">IF(E157="","",E157-F157)</f>
        <v>160</v>
      </c>
      <c r="H157" s="6" t="str">
        <f aca="false">IF(B157="","",IFERROR(INDEX(Profissionais!$C$5:$C$24,MATCH(B157,Profissionais!$A$5:$A$24,0)),"?"))</f>
        <v>PJ</v>
      </c>
      <c r="I157" s="15" t="n">
        <f aca="false">IF(OR(B157="",E157=""),"",IF(H157="CLT",0,G157*IFERROR(INDEX(Profissionais!$D$5:$D$24,MATCH(B157,Profissionais!$A$5:$A$24,0)),0)))</f>
        <v>80</v>
      </c>
      <c r="J157" s="15" t="n">
        <f aca="false">IF(I157="","",IF(H157="PF",I157*Parâmetros!$B$8,0))</f>
        <v>0</v>
      </c>
      <c r="K157" s="18" t="n">
        <f aca="false">IF(A157="","",DATE(YEAR(A157),MONTH(A157),1))</f>
        <v>46023</v>
      </c>
    </row>
    <row r="158" customFormat="false" ht="15" hidden="false" customHeight="false" outlineLevel="0" collapsed="false">
      <c r="A158" s="17" t="n">
        <v>46040</v>
      </c>
      <c r="B158" s="14" t="s">
        <v>53</v>
      </c>
      <c r="C158" s="14" t="s">
        <v>113</v>
      </c>
      <c r="D158" s="14" t="s">
        <v>81</v>
      </c>
      <c r="E158" s="9" t="n">
        <v>160</v>
      </c>
      <c r="F158" s="9" t="n">
        <v>0</v>
      </c>
      <c r="G158" s="15" t="n">
        <f aca="false">IF(E158="","",E158-F158)</f>
        <v>160</v>
      </c>
      <c r="H158" s="6" t="str">
        <f aca="false">IF(B158="","",IFERROR(INDEX(Profissionais!$C$5:$C$24,MATCH(B158,Profissionais!$A$5:$A$24,0)),"?"))</f>
        <v>PF</v>
      </c>
      <c r="I158" s="15" t="n">
        <f aca="false">IF(OR(B158="",E158=""),"",IF(H158="CLT",0,G158*IFERROR(INDEX(Profissionais!$D$5:$D$24,MATCH(B158,Profissionais!$A$5:$A$24,0)),0)))</f>
        <v>80</v>
      </c>
      <c r="J158" s="15" t="n">
        <f aca="false">IF(I158="","",IF(H158="PF",I158*Parâmetros!$B$8,0))</f>
        <v>8.8</v>
      </c>
      <c r="K158" s="18" t="n">
        <f aca="false">IF(A158="","",DATE(YEAR(A158),MONTH(A158),1))</f>
        <v>46023</v>
      </c>
    </row>
    <row r="159" customFormat="false" ht="15" hidden="false" customHeight="false" outlineLevel="0" collapsed="false">
      <c r="A159" s="17" t="n">
        <v>46041</v>
      </c>
      <c r="B159" s="14" t="s">
        <v>57</v>
      </c>
      <c r="C159" s="14" t="s">
        <v>114</v>
      </c>
      <c r="D159" s="14" t="s">
        <v>81</v>
      </c>
      <c r="E159" s="9" t="n">
        <v>160</v>
      </c>
      <c r="F159" s="9" t="n">
        <v>0</v>
      </c>
      <c r="G159" s="15" t="n">
        <f aca="false">IF(E159="","",E159-F159)</f>
        <v>160</v>
      </c>
      <c r="H159" s="6" t="str">
        <f aca="false">IF(B159="","",IFERROR(INDEX(Profissionais!$C$5:$C$24,MATCH(B159,Profissionais!$A$5:$A$24,0)),"?"))</f>
        <v>CLT</v>
      </c>
      <c r="I159" s="15" t="n">
        <f aca="false">IF(OR(B159="",E159=""),"",IF(H159="CLT",0,G159*IFERROR(INDEX(Profissionais!$D$5:$D$24,MATCH(B159,Profissionais!$A$5:$A$24,0)),0)))</f>
        <v>0</v>
      </c>
      <c r="J159" s="15" t="n">
        <f aca="false">IF(I159="","",IF(H159="PF",I159*Parâmetros!$B$8,0))</f>
        <v>0</v>
      </c>
      <c r="K159" s="18" t="n">
        <f aca="false">IF(A159="","",DATE(YEAR(A159),MONTH(A159),1))</f>
        <v>46023</v>
      </c>
    </row>
    <row r="160" customFormat="false" ht="15" hidden="false" customHeight="false" outlineLevel="0" collapsed="false">
      <c r="A160" s="17" t="n">
        <v>46042</v>
      </c>
      <c r="B160" s="14" t="s">
        <v>61</v>
      </c>
      <c r="C160" s="14" t="s">
        <v>115</v>
      </c>
      <c r="D160" s="14" t="s">
        <v>79</v>
      </c>
      <c r="E160" s="9" t="n">
        <v>95</v>
      </c>
      <c r="F160" s="9" t="n">
        <v>0</v>
      </c>
      <c r="G160" s="15" t="n">
        <f aca="false">IF(E160="","",E160-F160)</f>
        <v>95</v>
      </c>
      <c r="H160" s="6" t="str">
        <f aca="false">IF(B160="","",IFERROR(INDEX(Profissionais!$C$5:$C$24,MATCH(B160,Profissionais!$A$5:$A$24,0)),"?"))</f>
        <v>PJ</v>
      </c>
      <c r="I160" s="15" t="n">
        <f aca="false">IF(OR(B160="",E160=""),"",IF(H160="CLT",0,G160*IFERROR(INDEX(Profissionais!$D$5:$D$24,MATCH(B160,Profissionais!$A$5:$A$24,0)),0)))</f>
        <v>47.5</v>
      </c>
      <c r="J160" s="15" t="n">
        <f aca="false">IF(I160="","",IF(H160="PF",I160*Parâmetros!$B$8,0))</f>
        <v>0</v>
      </c>
      <c r="K160" s="18" t="n">
        <f aca="false">IF(A160="","",DATE(YEAR(A160),MONTH(A160),1))</f>
        <v>46023</v>
      </c>
    </row>
    <row r="161" customFormat="false" ht="15" hidden="false" customHeight="false" outlineLevel="0" collapsed="false">
      <c r="A161" s="17" t="n">
        <v>46043</v>
      </c>
      <c r="B161" s="14" t="s">
        <v>49</v>
      </c>
      <c r="C161" s="14" t="s">
        <v>116</v>
      </c>
      <c r="D161" s="14" t="s">
        <v>81</v>
      </c>
      <c r="E161" s="9" t="n">
        <v>160</v>
      </c>
      <c r="F161" s="9" t="n">
        <v>0</v>
      </c>
      <c r="G161" s="15" t="n">
        <f aca="false">IF(E161="","",E161-F161)</f>
        <v>160</v>
      </c>
      <c r="H161" s="6" t="str">
        <f aca="false">IF(B161="","",IFERROR(INDEX(Profissionais!$C$5:$C$24,MATCH(B161,Profissionais!$A$5:$A$24,0)),"?"))</f>
        <v>PJ</v>
      </c>
      <c r="I161" s="15" t="n">
        <f aca="false">IF(OR(B161="",E161=""),"",IF(H161="CLT",0,G161*IFERROR(INDEX(Profissionais!$D$5:$D$24,MATCH(B161,Profissionais!$A$5:$A$24,0)),0)))</f>
        <v>80</v>
      </c>
      <c r="J161" s="15" t="n">
        <f aca="false">IF(I161="","",IF(H161="PF",I161*Parâmetros!$B$8,0))</f>
        <v>0</v>
      </c>
      <c r="K161" s="18" t="n">
        <f aca="false">IF(A161="","",DATE(YEAR(A161),MONTH(A161),1))</f>
        <v>46023</v>
      </c>
    </row>
    <row r="162" customFormat="false" ht="15" hidden="false" customHeight="false" outlineLevel="0" collapsed="false">
      <c r="A162" s="17" t="n">
        <v>46044</v>
      </c>
      <c r="B162" s="14" t="s">
        <v>53</v>
      </c>
      <c r="C162" s="14" t="s">
        <v>117</v>
      </c>
      <c r="D162" s="14" t="s">
        <v>81</v>
      </c>
      <c r="E162" s="9" t="n">
        <v>160</v>
      </c>
      <c r="F162" s="9" t="n">
        <v>0</v>
      </c>
      <c r="G162" s="15" t="n">
        <f aca="false">IF(E162="","",E162-F162)</f>
        <v>160</v>
      </c>
      <c r="H162" s="6" t="str">
        <f aca="false">IF(B162="","",IFERROR(INDEX(Profissionais!$C$5:$C$24,MATCH(B162,Profissionais!$A$5:$A$24,0)),"?"))</f>
        <v>PF</v>
      </c>
      <c r="I162" s="15" t="n">
        <f aca="false">IF(OR(B162="",E162=""),"",IF(H162="CLT",0,G162*IFERROR(INDEX(Profissionais!$D$5:$D$24,MATCH(B162,Profissionais!$A$5:$A$24,0)),0)))</f>
        <v>80</v>
      </c>
      <c r="J162" s="15" t="n">
        <f aca="false">IF(I162="","",IF(H162="PF",I162*Parâmetros!$B$8,0))</f>
        <v>8.8</v>
      </c>
      <c r="K162" s="18" t="n">
        <f aca="false">IF(A162="","",DATE(YEAR(A162),MONTH(A162),1))</f>
        <v>46023</v>
      </c>
    </row>
    <row r="163" customFormat="false" ht="15" hidden="false" customHeight="false" outlineLevel="0" collapsed="false">
      <c r="A163" s="17" t="n">
        <v>46045</v>
      </c>
      <c r="B163" s="14" t="s">
        <v>57</v>
      </c>
      <c r="C163" s="14" t="s">
        <v>118</v>
      </c>
      <c r="D163" s="14" t="s">
        <v>81</v>
      </c>
      <c r="E163" s="9" t="n">
        <v>160</v>
      </c>
      <c r="F163" s="9" t="n">
        <v>0</v>
      </c>
      <c r="G163" s="15" t="n">
        <f aca="false">IF(E163="","",E163-F163)</f>
        <v>160</v>
      </c>
      <c r="H163" s="6" t="str">
        <f aca="false">IF(B163="","",IFERROR(INDEX(Profissionais!$C$5:$C$24,MATCH(B163,Profissionais!$A$5:$A$24,0)),"?"))</f>
        <v>CLT</v>
      </c>
      <c r="I163" s="15" t="n">
        <f aca="false">IF(OR(B163="",E163=""),"",IF(H163="CLT",0,G163*IFERROR(INDEX(Profissionais!$D$5:$D$24,MATCH(B163,Profissionais!$A$5:$A$24,0)),0)))</f>
        <v>0</v>
      </c>
      <c r="J163" s="15" t="n">
        <f aca="false">IF(I163="","",IF(H163="PF",I163*Parâmetros!$B$8,0))</f>
        <v>0</v>
      </c>
      <c r="K163" s="18" t="n">
        <f aca="false">IF(A163="","",DATE(YEAR(A163),MONTH(A163),1))</f>
        <v>46023</v>
      </c>
    </row>
    <row r="164" customFormat="false" ht="15" hidden="false" customHeight="false" outlineLevel="0" collapsed="false">
      <c r="A164" s="17" t="n">
        <v>46046</v>
      </c>
      <c r="B164" s="14" t="s">
        <v>61</v>
      </c>
      <c r="C164" s="14" t="s">
        <v>119</v>
      </c>
      <c r="D164" s="14" t="s">
        <v>81</v>
      </c>
      <c r="E164" s="9" t="n">
        <v>160</v>
      </c>
      <c r="F164" s="9" t="n">
        <v>0</v>
      </c>
      <c r="G164" s="15" t="n">
        <f aca="false">IF(E164="","",E164-F164)</f>
        <v>160</v>
      </c>
      <c r="H164" s="6" t="str">
        <f aca="false">IF(B164="","",IFERROR(INDEX(Profissionais!$C$5:$C$24,MATCH(B164,Profissionais!$A$5:$A$24,0)),"?"))</f>
        <v>PJ</v>
      </c>
      <c r="I164" s="15" t="n">
        <f aca="false">IF(OR(B164="",E164=""),"",IF(H164="CLT",0,G164*IFERROR(INDEX(Profissionais!$D$5:$D$24,MATCH(B164,Profissionais!$A$5:$A$24,0)),0)))</f>
        <v>80</v>
      </c>
      <c r="J164" s="15" t="n">
        <f aca="false">IF(I164="","",IF(H164="PF",I164*Parâmetros!$B$8,0))</f>
        <v>0</v>
      </c>
      <c r="K164" s="18" t="n">
        <f aca="false">IF(A164="","",DATE(YEAR(A164),MONTH(A164),1))</f>
        <v>46023</v>
      </c>
    </row>
    <row r="165" customFormat="false" ht="15" hidden="false" customHeight="false" outlineLevel="0" collapsed="false">
      <c r="A165" s="17" t="n">
        <v>46027</v>
      </c>
      <c r="B165" s="14" t="s">
        <v>49</v>
      </c>
      <c r="C165" s="14" t="s">
        <v>120</v>
      </c>
      <c r="D165" s="14" t="s">
        <v>79</v>
      </c>
      <c r="E165" s="9" t="n">
        <v>95</v>
      </c>
      <c r="F165" s="9" t="n">
        <v>10</v>
      </c>
      <c r="G165" s="15" t="n">
        <f aca="false">IF(E165="","",E165-F165)</f>
        <v>85</v>
      </c>
      <c r="H165" s="6" t="str">
        <f aca="false">IF(B165="","",IFERROR(INDEX(Profissionais!$C$5:$C$24,MATCH(B165,Profissionais!$A$5:$A$24,0)),"?"))</f>
        <v>PJ</v>
      </c>
      <c r="I165" s="15" t="n">
        <f aca="false">IF(OR(B165="",E165=""),"",IF(H165="CLT",0,G165*IFERROR(INDEX(Profissionais!$D$5:$D$24,MATCH(B165,Profissionais!$A$5:$A$24,0)),0)))</f>
        <v>42.5</v>
      </c>
      <c r="J165" s="15" t="n">
        <f aca="false">IF(I165="","",IF(H165="PF",I165*Parâmetros!$B$8,0))</f>
        <v>0</v>
      </c>
      <c r="K165" s="18" t="n">
        <f aca="false">IF(A165="","",DATE(YEAR(A165),MONTH(A165),1))</f>
        <v>46023</v>
      </c>
    </row>
    <row r="166" customFormat="false" ht="15" hidden="false" customHeight="false" outlineLevel="0" collapsed="false">
      <c r="A166" s="17" t="n">
        <v>46028</v>
      </c>
      <c r="B166" s="14" t="s">
        <v>53</v>
      </c>
      <c r="C166" s="14" t="s">
        <v>121</v>
      </c>
      <c r="D166" s="14" t="s">
        <v>81</v>
      </c>
      <c r="E166" s="9" t="n">
        <v>160</v>
      </c>
      <c r="F166" s="9" t="n">
        <v>0</v>
      </c>
      <c r="G166" s="15" t="n">
        <f aca="false">IF(E166="","",E166-F166)</f>
        <v>160</v>
      </c>
      <c r="H166" s="6" t="str">
        <f aca="false">IF(B166="","",IFERROR(INDEX(Profissionais!$C$5:$C$24,MATCH(B166,Profissionais!$A$5:$A$24,0)),"?"))</f>
        <v>PF</v>
      </c>
      <c r="I166" s="15" t="n">
        <f aca="false">IF(OR(B166="",E166=""),"",IF(H166="CLT",0,G166*IFERROR(INDEX(Profissionais!$D$5:$D$24,MATCH(B166,Profissionais!$A$5:$A$24,0)),0)))</f>
        <v>80</v>
      </c>
      <c r="J166" s="15" t="n">
        <f aca="false">IF(I166="","",IF(H166="PF",I166*Parâmetros!$B$8,0))</f>
        <v>8.8</v>
      </c>
      <c r="K166" s="18" t="n">
        <f aca="false">IF(A166="","",DATE(YEAR(A166),MONTH(A166),1))</f>
        <v>46023</v>
      </c>
    </row>
    <row r="167" customFormat="false" ht="15" hidden="false" customHeight="false" outlineLevel="0" collapsed="false">
      <c r="A167" s="17" t="n">
        <v>46029</v>
      </c>
      <c r="B167" s="14" t="s">
        <v>57</v>
      </c>
      <c r="C167" s="14" t="s">
        <v>122</v>
      </c>
      <c r="D167" s="14" t="s">
        <v>81</v>
      </c>
      <c r="E167" s="9" t="n">
        <v>160</v>
      </c>
      <c r="F167" s="9" t="n">
        <v>0</v>
      </c>
      <c r="G167" s="15" t="n">
        <f aca="false">IF(E167="","",E167-F167)</f>
        <v>160</v>
      </c>
      <c r="H167" s="6" t="str">
        <f aca="false">IF(B167="","",IFERROR(INDEX(Profissionais!$C$5:$C$24,MATCH(B167,Profissionais!$A$5:$A$24,0)),"?"))</f>
        <v>CLT</v>
      </c>
      <c r="I167" s="15" t="n">
        <f aca="false">IF(OR(B167="",E167=""),"",IF(H167="CLT",0,G167*IFERROR(INDEX(Profissionais!$D$5:$D$24,MATCH(B167,Profissionais!$A$5:$A$24,0)),0)))</f>
        <v>0</v>
      </c>
      <c r="J167" s="15" t="n">
        <f aca="false">IF(I167="","",IF(H167="PF",I167*Parâmetros!$B$8,0))</f>
        <v>0</v>
      </c>
      <c r="K167" s="18" t="n">
        <f aca="false">IF(A167="","",DATE(YEAR(A167),MONTH(A167),1))</f>
        <v>46023</v>
      </c>
    </row>
    <row r="168" customFormat="false" ht="15" hidden="false" customHeight="false" outlineLevel="0" collapsed="false">
      <c r="A168" s="17" t="n">
        <v>46030</v>
      </c>
      <c r="B168" s="14" t="s">
        <v>61</v>
      </c>
      <c r="C168" s="14" t="s">
        <v>123</v>
      </c>
      <c r="D168" s="14" t="s">
        <v>81</v>
      </c>
      <c r="E168" s="9" t="n">
        <v>160</v>
      </c>
      <c r="F168" s="9" t="n">
        <v>0</v>
      </c>
      <c r="G168" s="15" t="n">
        <f aca="false">IF(E168="","",E168-F168)</f>
        <v>160</v>
      </c>
      <c r="H168" s="6" t="str">
        <f aca="false">IF(B168="","",IFERROR(INDEX(Profissionais!$C$5:$C$24,MATCH(B168,Profissionais!$A$5:$A$24,0)),"?"))</f>
        <v>PJ</v>
      </c>
      <c r="I168" s="15" t="n">
        <f aca="false">IF(OR(B168="",E168=""),"",IF(H168="CLT",0,G168*IFERROR(INDEX(Profissionais!$D$5:$D$24,MATCH(B168,Profissionais!$A$5:$A$24,0)),0)))</f>
        <v>80</v>
      </c>
      <c r="J168" s="15" t="n">
        <f aca="false">IF(I168="","",IF(H168="PF",I168*Parâmetros!$B$8,0))</f>
        <v>0</v>
      </c>
      <c r="K168" s="18" t="n">
        <f aca="false">IF(A168="","",DATE(YEAR(A168),MONTH(A168),1))</f>
        <v>46023</v>
      </c>
    </row>
    <row r="169" customFormat="false" ht="15" hidden="false" customHeight="false" outlineLevel="0" collapsed="false">
      <c r="A169" s="17" t="n">
        <v>46031</v>
      </c>
      <c r="B169" s="14" t="s">
        <v>49</v>
      </c>
      <c r="C169" s="14" t="s">
        <v>124</v>
      </c>
      <c r="D169" s="14" t="s">
        <v>81</v>
      </c>
      <c r="E169" s="9" t="n">
        <v>160</v>
      </c>
      <c r="F169" s="9" t="n">
        <v>0</v>
      </c>
      <c r="G169" s="15" t="n">
        <f aca="false">IF(E169="","",E169-F169)</f>
        <v>160</v>
      </c>
      <c r="H169" s="6" t="str">
        <f aca="false">IF(B169="","",IFERROR(INDEX(Profissionais!$C$5:$C$24,MATCH(B169,Profissionais!$A$5:$A$24,0)),"?"))</f>
        <v>PJ</v>
      </c>
      <c r="I169" s="15" t="n">
        <f aca="false">IF(OR(B169="",E169=""),"",IF(H169="CLT",0,G169*IFERROR(INDEX(Profissionais!$D$5:$D$24,MATCH(B169,Profissionais!$A$5:$A$24,0)),0)))</f>
        <v>80</v>
      </c>
      <c r="J169" s="15" t="n">
        <f aca="false">IF(I169="","",IF(H169="PF",I169*Parâmetros!$B$8,0))</f>
        <v>0</v>
      </c>
      <c r="K169" s="18" t="n">
        <f aca="false">IF(A169="","",DATE(YEAR(A169),MONTH(A169),1))</f>
        <v>46023</v>
      </c>
    </row>
    <row r="170" customFormat="false" ht="15" hidden="false" customHeight="false" outlineLevel="0" collapsed="false">
      <c r="A170" s="17" t="n">
        <v>46032</v>
      </c>
      <c r="B170" s="14" t="s">
        <v>53</v>
      </c>
      <c r="C170" s="14" t="s">
        <v>125</v>
      </c>
      <c r="D170" s="14" t="s">
        <v>79</v>
      </c>
      <c r="E170" s="9" t="n">
        <v>95</v>
      </c>
      <c r="F170" s="9" t="n">
        <v>0</v>
      </c>
      <c r="G170" s="15" t="n">
        <f aca="false">IF(E170="","",E170-F170)</f>
        <v>95</v>
      </c>
      <c r="H170" s="6" t="str">
        <f aca="false">IF(B170="","",IFERROR(INDEX(Profissionais!$C$5:$C$24,MATCH(B170,Profissionais!$A$5:$A$24,0)),"?"))</f>
        <v>PF</v>
      </c>
      <c r="I170" s="15" t="n">
        <f aca="false">IF(OR(B170="",E170=""),"",IF(H170="CLT",0,G170*IFERROR(INDEX(Profissionais!$D$5:$D$24,MATCH(B170,Profissionais!$A$5:$A$24,0)),0)))</f>
        <v>47.5</v>
      </c>
      <c r="J170" s="15" t="n">
        <f aca="false">IF(I170="","",IF(H170="PF",I170*Parâmetros!$B$8,0))</f>
        <v>5.225</v>
      </c>
      <c r="K170" s="18" t="n">
        <f aca="false">IF(A170="","",DATE(YEAR(A170),MONTH(A170),1))</f>
        <v>46023</v>
      </c>
    </row>
    <row r="171" customFormat="false" ht="15" hidden="false" customHeight="false" outlineLevel="0" collapsed="false">
      <c r="A171" s="17" t="n">
        <v>46033</v>
      </c>
      <c r="B171" s="14" t="s">
        <v>57</v>
      </c>
      <c r="C171" s="14" t="s">
        <v>126</v>
      </c>
      <c r="D171" s="14" t="s">
        <v>81</v>
      </c>
      <c r="E171" s="9" t="n">
        <v>160</v>
      </c>
      <c r="F171" s="9" t="n">
        <v>0</v>
      </c>
      <c r="G171" s="15" t="n">
        <f aca="false">IF(E171="","",E171-F171)</f>
        <v>160</v>
      </c>
      <c r="H171" s="6" t="str">
        <f aca="false">IF(B171="","",IFERROR(INDEX(Profissionais!$C$5:$C$24,MATCH(B171,Profissionais!$A$5:$A$24,0)),"?"))</f>
        <v>CLT</v>
      </c>
      <c r="I171" s="15" t="n">
        <f aca="false">IF(OR(B171="",E171=""),"",IF(H171="CLT",0,G171*IFERROR(INDEX(Profissionais!$D$5:$D$24,MATCH(B171,Profissionais!$A$5:$A$24,0)),0)))</f>
        <v>0</v>
      </c>
      <c r="J171" s="15" t="n">
        <f aca="false">IF(I171="","",IF(H171="PF",I171*Parâmetros!$B$8,0))</f>
        <v>0</v>
      </c>
      <c r="K171" s="18" t="n">
        <f aca="false">IF(A171="","",DATE(YEAR(A171),MONTH(A171),1))</f>
        <v>46023</v>
      </c>
    </row>
    <row r="172" customFormat="false" ht="15" hidden="false" customHeight="false" outlineLevel="0" collapsed="false">
      <c r="A172" s="17" t="n">
        <v>46034</v>
      </c>
      <c r="B172" s="14" t="s">
        <v>61</v>
      </c>
      <c r="C172" s="14" t="s">
        <v>127</v>
      </c>
      <c r="D172" s="14" t="s">
        <v>81</v>
      </c>
      <c r="E172" s="9" t="n">
        <v>160</v>
      </c>
      <c r="F172" s="9" t="n">
        <v>0</v>
      </c>
      <c r="G172" s="15" t="n">
        <f aca="false">IF(E172="","",E172-F172)</f>
        <v>160</v>
      </c>
      <c r="H172" s="6" t="str">
        <f aca="false">IF(B172="","",IFERROR(INDEX(Profissionais!$C$5:$C$24,MATCH(B172,Profissionais!$A$5:$A$24,0)),"?"))</f>
        <v>PJ</v>
      </c>
      <c r="I172" s="15" t="n">
        <f aca="false">IF(OR(B172="",E172=""),"",IF(H172="CLT",0,G172*IFERROR(INDEX(Profissionais!$D$5:$D$24,MATCH(B172,Profissionais!$A$5:$A$24,0)),0)))</f>
        <v>80</v>
      </c>
      <c r="J172" s="15" t="n">
        <f aca="false">IF(I172="","",IF(H172="PF",I172*Parâmetros!$B$8,0))</f>
        <v>0</v>
      </c>
      <c r="K172" s="18" t="n">
        <f aca="false">IF(A172="","",DATE(YEAR(A172),MONTH(A172),1))</f>
        <v>46023</v>
      </c>
    </row>
    <row r="173" customFormat="false" ht="15" hidden="false" customHeight="false" outlineLevel="0" collapsed="false">
      <c r="A173" s="17" t="n">
        <v>46035</v>
      </c>
      <c r="B173" s="14" t="s">
        <v>49</v>
      </c>
      <c r="C173" s="14" t="s">
        <v>128</v>
      </c>
      <c r="D173" s="14" t="s">
        <v>81</v>
      </c>
      <c r="E173" s="9" t="n">
        <v>160</v>
      </c>
      <c r="F173" s="9" t="n">
        <v>0</v>
      </c>
      <c r="G173" s="15" t="n">
        <f aca="false">IF(E173="","",E173-F173)</f>
        <v>160</v>
      </c>
      <c r="H173" s="6" t="str">
        <f aca="false">IF(B173="","",IFERROR(INDEX(Profissionais!$C$5:$C$24,MATCH(B173,Profissionais!$A$5:$A$24,0)),"?"))</f>
        <v>PJ</v>
      </c>
      <c r="I173" s="15" t="n">
        <f aca="false">IF(OR(B173="",E173=""),"",IF(H173="CLT",0,G173*IFERROR(INDEX(Profissionais!$D$5:$D$24,MATCH(B173,Profissionais!$A$5:$A$24,0)),0)))</f>
        <v>80</v>
      </c>
      <c r="J173" s="15" t="n">
        <f aca="false">IF(I173="","",IF(H173="PF",I173*Parâmetros!$B$8,0))</f>
        <v>0</v>
      </c>
      <c r="K173" s="18" t="n">
        <f aca="false">IF(A173="","",DATE(YEAR(A173),MONTH(A173),1))</f>
        <v>46023</v>
      </c>
    </row>
    <row r="174" customFormat="false" ht="15" hidden="false" customHeight="false" outlineLevel="0" collapsed="false">
      <c r="A174" s="17" t="n">
        <v>46036</v>
      </c>
      <c r="B174" s="14" t="s">
        <v>53</v>
      </c>
      <c r="C174" s="14" t="s">
        <v>129</v>
      </c>
      <c r="D174" s="14" t="s">
        <v>81</v>
      </c>
      <c r="E174" s="9" t="n">
        <v>160</v>
      </c>
      <c r="F174" s="9" t="n">
        <v>0</v>
      </c>
      <c r="G174" s="15" t="n">
        <f aca="false">IF(E174="","",E174-F174)</f>
        <v>160</v>
      </c>
      <c r="H174" s="6" t="str">
        <f aca="false">IF(B174="","",IFERROR(INDEX(Profissionais!$C$5:$C$24,MATCH(B174,Profissionais!$A$5:$A$24,0)),"?"))</f>
        <v>PF</v>
      </c>
      <c r="I174" s="15" t="n">
        <f aca="false">IF(OR(B174="",E174=""),"",IF(H174="CLT",0,G174*IFERROR(INDEX(Profissionais!$D$5:$D$24,MATCH(B174,Profissionais!$A$5:$A$24,0)),0)))</f>
        <v>80</v>
      </c>
      <c r="J174" s="15" t="n">
        <f aca="false">IF(I174="","",IF(H174="PF",I174*Parâmetros!$B$8,0))</f>
        <v>8.8</v>
      </c>
      <c r="K174" s="18" t="n">
        <f aca="false">IF(A174="","",DATE(YEAR(A174),MONTH(A174),1))</f>
        <v>46023</v>
      </c>
    </row>
    <row r="175" customFormat="false" ht="15" hidden="false" customHeight="false" outlineLevel="0" collapsed="false">
      <c r="A175" s="17" t="n">
        <v>46037</v>
      </c>
      <c r="B175" s="14" t="s">
        <v>57</v>
      </c>
      <c r="C175" s="14" t="s">
        <v>130</v>
      </c>
      <c r="D175" s="14" t="s">
        <v>79</v>
      </c>
      <c r="E175" s="9" t="n">
        <v>95</v>
      </c>
      <c r="F175" s="9" t="n">
        <v>0</v>
      </c>
      <c r="G175" s="15" t="n">
        <f aca="false">IF(E175="","",E175-F175)</f>
        <v>95</v>
      </c>
      <c r="H175" s="6" t="str">
        <f aca="false">IF(B175="","",IFERROR(INDEX(Profissionais!$C$5:$C$24,MATCH(B175,Profissionais!$A$5:$A$24,0)),"?"))</f>
        <v>CLT</v>
      </c>
      <c r="I175" s="15" t="n">
        <f aca="false">IF(OR(B175="",E175=""),"",IF(H175="CLT",0,G175*IFERROR(INDEX(Profissionais!$D$5:$D$24,MATCH(B175,Profissionais!$A$5:$A$24,0)),0)))</f>
        <v>0</v>
      </c>
      <c r="J175" s="15" t="n">
        <f aca="false">IF(I175="","",IF(H175="PF",I175*Parâmetros!$B$8,0))</f>
        <v>0</v>
      </c>
      <c r="K175" s="18" t="n">
        <f aca="false">IF(A175="","",DATE(YEAR(A175),MONTH(A175),1))</f>
        <v>46023</v>
      </c>
    </row>
    <row r="176" customFormat="false" ht="15" hidden="false" customHeight="false" outlineLevel="0" collapsed="false">
      <c r="A176" s="17" t="n">
        <v>46038</v>
      </c>
      <c r="B176" s="14" t="s">
        <v>61</v>
      </c>
      <c r="C176" s="14" t="s">
        <v>131</v>
      </c>
      <c r="D176" s="14" t="s">
        <v>81</v>
      </c>
      <c r="E176" s="9" t="n">
        <v>160</v>
      </c>
      <c r="F176" s="9" t="n">
        <v>0</v>
      </c>
      <c r="G176" s="15" t="n">
        <f aca="false">IF(E176="","",E176-F176)</f>
        <v>160</v>
      </c>
      <c r="H176" s="6" t="str">
        <f aca="false">IF(B176="","",IFERROR(INDEX(Profissionais!$C$5:$C$24,MATCH(B176,Profissionais!$A$5:$A$24,0)),"?"))</f>
        <v>PJ</v>
      </c>
      <c r="I176" s="15" t="n">
        <f aca="false">IF(OR(B176="",E176=""),"",IF(H176="CLT",0,G176*IFERROR(INDEX(Profissionais!$D$5:$D$24,MATCH(B176,Profissionais!$A$5:$A$24,0)),0)))</f>
        <v>80</v>
      </c>
      <c r="J176" s="15" t="n">
        <f aca="false">IF(I176="","",IF(H176="PF",I176*Parâmetros!$B$8,0))</f>
        <v>0</v>
      </c>
      <c r="K176" s="18" t="n">
        <f aca="false">IF(A176="","",DATE(YEAR(A176),MONTH(A176),1))</f>
        <v>46023</v>
      </c>
    </row>
    <row r="177" customFormat="false" ht="15" hidden="false" customHeight="false" outlineLevel="0" collapsed="false">
      <c r="A177" s="17" t="n">
        <v>46039</v>
      </c>
      <c r="B177" s="14" t="s">
        <v>49</v>
      </c>
      <c r="C177" s="14" t="s">
        <v>132</v>
      </c>
      <c r="D177" s="14" t="s">
        <v>81</v>
      </c>
      <c r="E177" s="9" t="n">
        <v>160</v>
      </c>
      <c r="F177" s="9" t="n">
        <v>0</v>
      </c>
      <c r="G177" s="15" t="n">
        <f aca="false">IF(E177="","",E177-F177)</f>
        <v>160</v>
      </c>
      <c r="H177" s="6" t="str">
        <f aca="false">IF(B177="","",IFERROR(INDEX(Profissionais!$C$5:$C$24,MATCH(B177,Profissionais!$A$5:$A$24,0)),"?"))</f>
        <v>PJ</v>
      </c>
      <c r="I177" s="15" t="n">
        <f aca="false">IF(OR(B177="",E177=""),"",IF(H177="CLT",0,G177*IFERROR(INDEX(Profissionais!$D$5:$D$24,MATCH(B177,Profissionais!$A$5:$A$24,0)),0)))</f>
        <v>80</v>
      </c>
      <c r="J177" s="15" t="n">
        <f aca="false">IF(I177="","",IF(H177="PF",I177*Parâmetros!$B$8,0))</f>
        <v>0</v>
      </c>
      <c r="K177" s="18" t="n">
        <f aca="false">IF(A177="","",DATE(YEAR(A177),MONTH(A177),1))</f>
        <v>46023</v>
      </c>
    </row>
    <row r="178" customFormat="false" ht="15" hidden="false" customHeight="false" outlineLevel="0" collapsed="false">
      <c r="A178" s="17" t="n">
        <v>46040</v>
      </c>
      <c r="B178" s="14" t="s">
        <v>53</v>
      </c>
      <c r="C178" s="14" t="s">
        <v>133</v>
      </c>
      <c r="D178" s="14" t="s">
        <v>81</v>
      </c>
      <c r="E178" s="9" t="n">
        <v>160</v>
      </c>
      <c r="F178" s="9" t="n">
        <v>0</v>
      </c>
      <c r="G178" s="15" t="n">
        <f aca="false">IF(E178="","",E178-F178)</f>
        <v>160</v>
      </c>
      <c r="H178" s="6" t="str">
        <f aca="false">IF(B178="","",IFERROR(INDEX(Profissionais!$C$5:$C$24,MATCH(B178,Profissionais!$A$5:$A$24,0)),"?"))</f>
        <v>PF</v>
      </c>
      <c r="I178" s="15" t="n">
        <f aca="false">IF(OR(B178="",E178=""),"",IF(H178="CLT",0,G178*IFERROR(INDEX(Profissionais!$D$5:$D$24,MATCH(B178,Profissionais!$A$5:$A$24,0)),0)))</f>
        <v>80</v>
      </c>
      <c r="J178" s="15" t="n">
        <f aca="false">IF(I178="","",IF(H178="PF",I178*Parâmetros!$B$8,0))</f>
        <v>8.8</v>
      </c>
      <c r="K178" s="18" t="n">
        <f aca="false">IF(A178="","",DATE(YEAR(A178),MONTH(A178),1))</f>
        <v>46023</v>
      </c>
    </row>
    <row r="179" customFormat="false" ht="15" hidden="false" customHeight="false" outlineLevel="0" collapsed="false">
      <c r="A179" s="17" t="n">
        <v>46041</v>
      </c>
      <c r="B179" s="14" t="s">
        <v>57</v>
      </c>
      <c r="C179" s="14" t="s">
        <v>134</v>
      </c>
      <c r="D179" s="14" t="s">
        <v>81</v>
      </c>
      <c r="E179" s="9" t="n">
        <v>160</v>
      </c>
      <c r="F179" s="9" t="n">
        <v>0</v>
      </c>
      <c r="G179" s="15" t="n">
        <f aca="false">IF(E179="","",E179-F179)</f>
        <v>160</v>
      </c>
      <c r="H179" s="6" t="str">
        <f aca="false">IF(B179="","",IFERROR(INDEX(Profissionais!$C$5:$C$24,MATCH(B179,Profissionais!$A$5:$A$24,0)),"?"))</f>
        <v>CLT</v>
      </c>
      <c r="I179" s="15" t="n">
        <f aca="false">IF(OR(B179="",E179=""),"",IF(H179="CLT",0,G179*IFERROR(INDEX(Profissionais!$D$5:$D$24,MATCH(B179,Profissionais!$A$5:$A$24,0)),0)))</f>
        <v>0</v>
      </c>
      <c r="J179" s="15" t="n">
        <f aca="false">IF(I179="","",IF(H179="PF",I179*Parâmetros!$B$8,0))</f>
        <v>0</v>
      </c>
      <c r="K179" s="18" t="n">
        <f aca="false">IF(A179="","",DATE(YEAR(A179),MONTH(A179),1))</f>
        <v>46023</v>
      </c>
    </row>
    <row r="180" customFormat="false" ht="15" hidden="false" customHeight="false" outlineLevel="0" collapsed="false">
      <c r="A180" s="17" t="n">
        <v>46042</v>
      </c>
      <c r="B180" s="14" t="s">
        <v>61</v>
      </c>
      <c r="C180" s="14" t="s">
        <v>135</v>
      </c>
      <c r="D180" s="14" t="s">
        <v>79</v>
      </c>
      <c r="E180" s="9" t="n">
        <v>95</v>
      </c>
      <c r="F180" s="9" t="n">
        <v>0</v>
      </c>
      <c r="G180" s="15" t="n">
        <f aca="false">IF(E180="","",E180-F180)</f>
        <v>95</v>
      </c>
      <c r="H180" s="6" t="str">
        <f aca="false">IF(B180="","",IFERROR(INDEX(Profissionais!$C$5:$C$24,MATCH(B180,Profissionais!$A$5:$A$24,0)),"?"))</f>
        <v>PJ</v>
      </c>
      <c r="I180" s="15" t="n">
        <f aca="false">IF(OR(B180="",E180=""),"",IF(H180="CLT",0,G180*IFERROR(INDEX(Profissionais!$D$5:$D$24,MATCH(B180,Profissionais!$A$5:$A$24,0)),0)))</f>
        <v>47.5</v>
      </c>
      <c r="J180" s="15" t="n">
        <f aca="false">IF(I180="","",IF(H180="PF",I180*Parâmetros!$B$8,0))</f>
        <v>0</v>
      </c>
      <c r="K180" s="18" t="n">
        <f aca="false">IF(A180="","",DATE(YEAR(A180),MONTH(A180),1))</f>
        <v>46023</v>
      </c>
    </row>
    <row r="181" customFormat="false" ht="15" hidden="false" customHeight="false" outlineLevel="0" collapsed="false">
      <c r="A181" s="17" t="n">
        <v>46043</v>
      </c>
      <c r="B181" s="14" t="s">
        <v>49</v>
      </c>
      <c r="C181" s="14" t="s">
        <v>136</v>
      </c>
      <c r="D181" s="14" t="s">
        <v>81</v>
      </c>
      <c r="E181" s="9" t="n">
        <v>160</v>
      </c>
      <c r="F181" s="9" t="n">
        <v>0</v>
      </c>
      <c r="G181" s="15" t="n">
        <f aca="false">IF(E181="","",E181-F181)</f>
        <v>160</v>
      </c>
      <c r="H181" s="6" t="str">
        <f aca="false">IF(B181="","",IFERROR(INDEX(Profissionais!$C$5:$C$24,MATCH(B181,Profissionais!$A$5:$A$24,0)),"?"))</f>
        <v>PJ</v>
      </c>
      <c r="I181" s="15" t="n">
        <f aca="false">IF(OR(B181="",E181=""),"",IF(H181="CLT",0,G181*IFERROR(INDEX(Profissionais!$D$5:$D$24,MATCH(B181,Profissionais!$A$5:$A$24,0)),0)))</f>
        <v>80</v>
      </c>
      <c r="J181" s="15" t="n">
        <f aca="false">IF(I181="","",IF(H181="PF",I181*Parâmetros!$B$8,0))</f>
        <v>0</v>
      </c>
      <c r="K181" s="18" t="n">
        <f aca="false">IF(A181="","",DATE(YEAR(A181),MONTH(A181),1))</f>
        <v>46023</v>
      </c>
    </row>
    <row r="182" customFormat="false" ht="15" hidden="false" customHeight="false" outlineLevel="0" collapsed="false">
      <c r="A182" s="17" t="n">
        <v>46044</v>
      </c>
      <c r="B182" s="14" t="s">
        <v>53</v>
      </c>
      <c r="C182" s="14" t="s">
        <v>137</v>
      </c>
      <c r="D182" s="14" t="s">
        <v>81</v>
      </c>
      <c r="E182" s="9" t="n">
        <v>160</v>
      </c>
      <c r="F182" s="9" t="n">
        <v>0</v>
      </c>
      <c r="G182" s="15" t="n">
        <f aca="false">IF(E182="","",E182-F182)</f>
        <v>160</v>
      </c>
      <c r="H182" s="6" t="str">
        <f aca="false">IF(B182="","",IFERROR(INDEX(Profissionais!$C$5:$C$24,MATCH(B182,Profissionais!$A$5:$A$24,0)),"?"))</f>
        <v>PF</v>
      </c>
      <c r="I182" s="15" t="n">
        <f aca="false">IF(OR(B182="",E182=""),"",IF(H182="CLT",0,G182*IFERROR(INDEX(Profissionais!$D$5:$D$24,MATCH(B182,Profissionais!$A$5:$A$24,0)),0)))</f>
        <v>80</v>
      </c>
      <c r="J182" s="15" t="n">
        <f aca="false">IF(I182="","",IF(H182="PF",I182*Parâmetros!$B$8,0))</f>
        <v>8.8</v>
      </c>
      <c r="K182" s="18" t="n">
        <f aca="false">IF(A182="","",DATE(YEAR(A182),MONTH(A182),1))</f>
        <v>46023</v>
      </c>
    </row>
    <row r="183" customFormat="false" ht="15" hidden="false" customHeight="false" outlineLevel="0" collapsed="false">
      <c r="A183" s="17" t="n">
        <v>46045</v>
      </c>
      <c r="B183" s="14" t="s">
        <v>57</v>
      </c>
      <c r="C183" s="14" t="s">
        <v>138</v>
      </c>
      <c r="D183" s="14" t="s">
        <v>81</v>
      </c>
      <c r="E183" s="9" t="n">
        <v>160</v>
      </c>
      <c r="F183" s="9" t="n">
        <v>0</v>
      </c>
      <c r="G183" s="15" t="n">
        <f aca="false">IF(E183="","",E183-F183)</f>
        <v>160</v>
      </c>
      <c r="H183" s="6" t="str">
        <f aca="false">IF(B183="","",IFERROR(INDEX(Profissionais!$C$5:$C$24,MATCH(B183,Profissionais!$A$5:$A$24,0)),"?"))</f>
        <v>CLT</v>
      </c>
      <c r="I183" s="15" t="n">
        <f aca="false">IF(OR(B183="",E183=""),"",IF(H183="CLT",0,G183*IFERROR(INDEX(Profissionais!$D$5:$D$24,MATCH(B183,Profissionais!$A$5:$A$24,0)),0)))</f>
        <v>0</v>
      </c>
      <c r="J183" s="15" t="n">
        <f aca="false">IF(I183="","",IF(H183="PF",I183*Parâmetros!$B$8,0))</f>
        <v>0</v>
      </c>
      <c r="K183" s="18" t="n">
        <f aca="false">IF(A183="","",DATE(YEAR(A183),MONTH(A183),1))</f>
        <v>46023</v>
      </c>
    </row>
    <row r="184" customFormat="false" ht="15" hidden="false" customHeight="false" outlineLevel="0" collapsed="false">
      <c r="A184" s="17" t="n">
        <v>46046</v>
      </c>
      <c r="B184" s="14" t="s">
        <v>61</v>
      </c>
      <c r="C184" s="14" t="s">
        <v>139</v>
      </c>
      <c r="D184" s="14" t="s">
        <v>81</v>
      </c>
      <c r="E184" s="9" t="n">
        <v>160</v>
      </c>
      <c r="F184" s="9" t="n">
        <v>0</v>
      </c>
      <c r="G184" s="15" t="n">
        <f aca="false">IF(E184="","",E184-F184)</f>
        <v>160</v>
      </c>
      <c r="H184" s="6" t="str">
        <f aca="false">IF(B184="","",IFERROR(INDEX(Profissionais!$C$5:$C$24,MATCH(B184,Profissionais!$A$5:$A$24,0)),"?"))</f>
        <v>PJ</v>
      </c>
      <c r="I184" s="15" t="n">
        <f aca="false">IF(OR(B184="",E184=""),"",IF(H184="CLT",0,G184*IFERROR(INDEX(Profissionais!$D$5:$D$24,MATCH(B184,Profissionais!$A$5:$A$24,0)),0)))</f>
        <v>80</v>
      </c>
      <c r="J184" s="15" t="n">
        <f aca="false">IF(I184="","",IF(H184="PF",I184*Parâmetros!$B$8,0))</f>
        <v>0</v>
      </c>
      <c r="K184" s="18" t="n">
        <f aca="false">IF(A184="","",DATE(YEAR(A184),MONTH(A184),1))</f>
        <v>46023</v>
      </c>
    </row>
    <row r="185" customFormat="false" ht="15" hidden="false" customHeight="false" outlineLevel="0" collapsed="false">
      <c r="A185" s="17" t="n">
        <v>46027</v>
      </c>
      <c r="B185" s="14" t="s">
        <v>49</v>
      </c>
      <c r="C185" s="14" t="s">
        <v>78</v>
      </c>
      <c r="D185" s="14" t="s">
        <v>79</v>
      </c>
      <c r="E185" s="9" t="n">
        <v>95</v>
      </c>
      <c r="F185" s="9" t="n">
        <v>0</v>
      </c>
      <c r="G185" s="15" t="n">
        <f aca="false">IF(E185="","",E185-F185)</f>
        <v>95</v>
      </c>
      <c r="H185" s="6" t="str">
        <f aca="false">IF(B185="","",IFERROR(INDEX(Profissionais!$C$5:$C$24,MATCH(B185,Profissionais!$A$5:$A$24,0)),"?"))</f>
        <v>PJ</v>
      </c>
      <c r="I185" s="15" t="n">
        <f aca="false">IF(OR(B185="",E185=""),"",IF(H185="CLT",0,G185*IFERROR(INDEX(Profissionais!$D$5:$D$24,MATCH(B185,Profissionais!$A$5:$A$24,0)),0)))</f>
        <v>47.5</v>
      </c>
      <c r="J185" s="15" t="n">
        <f aca="false">IF(I185="","",IF(H185="PF",I185*Parâmetros!$B$8,0))</f>
        <v>0</v>
      </c>
      <c r="K185" s="18" t="n">
        <f aca="false">IF(A185="","",DATE(YEAR(A185),MONTH(A185),1))</f>
        <v>46023</v>
      </c>
    </row>
    <row r="186" customFormat="false" ht="15" hidden="false" customHeight="false" outlineLevel="0" collapsed="false">
      <c r="A186" s="17" t="n">
        <v>46028</v>
      </c>
      <c r="B186" s="14" t="s">
        <v>53</v>
      </c>
      <c r="C186" s="14" t="s">
        <v>80</v>
      </c>
      <c r="D186" s="14" t="s">
        <v>81</v>
      </c>
      <c r="E186" s="9" t="n">
        <v>160</v>
      </c>
      <c r="F186" s="9" t="n">
        <v>0</v>
      </c>
      <c r="G186" s="15" t="n">
        <f aca="false">IF(E186="","",E186-F186)</f>
        <v>160</v>
      </c>
      <c r="H186" s="6" t="str">
        <f aca="false">IF(B186="","",IFERROR(INDEX(Profissionais!$C$5:$C$24,MATCH(B186,Profissionais!$A$5:$A$24,0)),"?"))</f>
        <v>PF</v>
      </c>
      <c r="I186" s="15" t="n">
        <f aca="false">IF(OR(B186="",E186=""),"",IF(H186="CLT",0,G186*IFERROR(INDEX(Profissionais!$D$5:$D$24,MATCH(B186,Profissionais!$A$5:$A$24,0)),0)))</f>
        <v>80</v>
      </c>
      <c r="J186" s="15" t="n">
        <f aca="false">IF(I186="","",IF(H186="PF",I186*Parâmetros!$B$8,0))</f>
        <v>8.8</v>
      </c>
      <c r="K186" s="18" t="n">
        <f aca="false">IF(A186="","",DATE(YEAR(A186),MONTH(A186),1))</f>
        <v>46023</v>
      </c>
    </row>
    <row r="187" customFormat="false" ht="15" hidden="false" customHeight="false" outlineLevel="0" collapsed="false">
      <c r="A187" s="17" t="n">
        <v>46029</v>
      </c>
      <c r="B187" s="14" t="s">
        <v>57</v>
      </c>
      <c r="C187" s="14" t="s">
        <v>82</v>
      </c>
      <c r="D187" s="14" t="s">
        <v>81</v>
      </c>
      <c r="E187" s="9" t="n">
        <v>160</v>
      </c>
      <c r="F187" s="9" t="n">
        <v>0</v>
      </c>
      <c r="G187" s="15" t="n">
        <f aca="false">IF(E187="","",E187-F187)</f>
        <v>160</v>
      </c>
      <c r="H187" s="6" t="str">
        <f aca="false">IF(B187="","",IFERROR(INDEX(Profissionais!$C$5:$C$24,MATCH(B187,Profissionais!$A$5:$A$24,0)),"?"))</f>
        <v>CLT</v>
      </c>
      <c r="I187" s="15" t="n">
        <f aca="false">IF(OR(B187="",E187=""),"",IF(H187="CLT",0,G187*IFERROR(INDEX(Profissionais!$D$5:$D$24,MATCH(B187,Profissionais!$A$5:$A$24,0)),0)))</f>
        <v>0</v>
      </c>
      <c r="J187" s="15" t="n">
        <f aca="false">IF(I187="","",IF(H187="PF",I187*Parâmetros!$B$8,0))</f>
        <v>0</v>
      </c>
      <c r="K187" s="18" t="n">
        <f aca="false">IF(A187="","",DATE(YEAR(A187),MONTH(A187),1))</f>
        <v>46023</v>
      </c>
    </row>
    <row r="188" customFormat="false" ht="15" hidden="false" customHeight="false" outlineLevel="0" collapsed="false">
      <c r="A188" s="17" t="n">
        <v>46030</v>
      </c>
      <c r="B188" s="14" t="s">
        <v>61</v>
      </c>
      <c r="C188" s="14" t="s">
        <v>83</v>
      </c>
      <c r="D188" s="14" t="s">
        <v>81</v>
      </c>
      <c r="E188" s="9" t="n">
        <v>160</v>
      </c>
      <c r="F188" s="9" t="n">
        <v>0</v>
      </c>
      <c r="G188" s="15" t="n">
        <f aca="false">IF(E188="","",E188-F188)</f>
        <v>160</v>
      </c>
      <c r="H188" s="6" t="str">
        <f aca="false">IF(B188="","",IFERROR(INDEX(Profissionais!$C$5:$C$24,MATCH(B188,Profissionais!$A$5:$A$24,0)),"?"))</f>
        <v>PJ</v>
      </c>
      <c r="I188" s="15" t="n">
        <f aca="false">IF(OR(B188="",E188=""),"",IF(H188="CLT",0,G188*IFERROR(INDEX(Profissionais!$D$5:$D$24,MATCH(B188,Profissionais!$A$5:$A$24,0)),0)))</f>
        <v>80</v>
      </c>
      <c r="J188" s="15" t="n">
        <f aca="false">IF(I188="","",IF(H188="PF",I188*Parâmetros!$B$8,0))</f>
        <v>0</v>
      </c>
      <c r="K188" s="18" t="n">
        <f aca="false">IF(A188="","",DATE(YEAR(A188),MONTH(A188),1))</f>
        <v>46023</v>
      </c>
    </row>
    <row r="189" customFormat="false" ht="15" hidden="false" customHeight="false" outlineLevel="0" collapsed="false">
      <c r="A189" s="17" t="n">
        <v>46031</v>
      </c>
      <c r="B189" s="14" t="s">
        <v>49</v>
      </c>
      <c r="C189" s="14" t="s">
        <v>84</v>
      </c>
      <c r="D189" s="14" t="s">
        <v>81</v>
      </c>
      <c r="E189" s="9" t="n">
        <v>160</v>
      </c>
      <c r="F189" s="9" t="n">
        <v>0</v>
      </c>
      <c r="G189" s="15" t="n">
        <f aca="false">IF(E189="","",E189-F189)</f>
        <v>160</v>
      </c>
      <c r="H189" s="6" t="str">
        <f aca="false">IF(B189="","",IFERROR(INDEX(Profissionais!$C$5:$C$24,MATCH(B189,Profissionais!$A$5:$A$24,0)),"?"))</f>
        <v>PJ</v>
      </c>
      <c r="I189" s="15" t="n">
        <f aca="false">IF(OR(B189="",E189=""),"",IF(H189="CLT",0,G189*IFERROR(INDEX(Profissionais!$D$5:$D$24,MATCH(B189,Profissionais!$A$5:$A$24,0)),0)))</f>
        <v>80</v>
      </c>
      <c r="J189" s="15" t="n">
        <f aca="false">IF(I189="","",IF(H189="PF",I189*Parâmetros!$B$8,0))</f>
        <v>0</v>
      </c>
      <c r="K189" s="18" t="n">
        <f aca="false">IF(A189="","",DATE(YEAR(A189),MONTH(A189),1))</f>
        <v>46023</v>
      </c>
    </row>
    <row r="190" customFormat="false" ht="15" hidden="false" customHeight="false" outlineLevel="0" collapsed="false">
      <c r="A190" s="17" t="n">
        <v>46032</v>
      </c>
      <c r="B190" s="14" t="s">
        <v>53</v>
      </c>
      <c r="C190" s="14" t="s">
        <v>85</v>
      </c>
      <c r="D190" s="14" t="s">
        <v>79</v>
      </c>
      <c r="E190" s="9" t="n">
        <v>95</v>
      </c>
      <c r="F190" s="9" t="n">
        <v>0</v>
      </c>
      <c r="G190" s="15" t="n">
        <f aca="false">IF(E190="","",E190-F190)</f>
        <v>95</v>
      </c>
      <c r="H190" s="6" t="str">
        <f aca="false">IF(B190="","",IFERROR(INDEX(Profissionais!$C$5:$C$24,MATCH(B190,Profissionais!$A$5:$A$24,0)),"?"))</f>
        <v>PF</v>
      </c>
      <c r="I190" s="15" t="n">
        <f aca="false">IF(OR(B190="",E190=""),"",IF(H190="CLT",0,G190*IFERROR(INDEX(Profissionais!$D$5:$D$24,MATCH(B190,Profissionais!$A$5:$A$24,0)),0)))</f>
        <v>47.5</v>
      </c>
      <c r="J190" s="15" t="n">
        <f aca="false">IF(I190="","",IF(H190="PF",I190*Parâmetros!$B$8,0))</f>
        <v>5.225</v>
      </c>
      <c r="K190" s="18" t="n">
        <f aca="false">IF(A190="","",DATE(YEAR(A190),MONTH(A190),1))</f>
        <v>46023</v>
      </c>
    </row>
    <row r="191" customFormat="false" ht="15" hidden="false" customHeight="false" outlineLevel="0" collapsed="false">
      <c r="A191" s="17" t="n">
        <v>46033</v>
      </c>
      <c r="B191" s="14" t="s">
        <v>57</v>
      </c>
      <c r="C191" s="14" t="s">
        <v>86</v>
      </c>
      <c r="D191" s="14" t="s">
        <v>81</v>
      </c>
      <c r="E191" s="9" t="n">
        <v>160</v>
      </c>
      <c r="F191" s="9" t="n">
        <v>0</v>
      </c>
      <c r="G191" s="15" t="n">
        <f aca="false">IF(E191="","",E191-F191)</f>
        <v>160</v>
      </c>
      <c r="H191" s="6" t="str">
        <f aca="false">IF(B191="","",IFERROR(INDEX(Profissionais!$C$5:$C$24,MATCH(B191,Profissionais!$A$5:$A$24,0)),"?"))</f>
        <v>CLT</v>
      </c>
      <c r="I191" s="15" t="n">
        <f aca="false">IF(OR(B191="",E191=""),"",IF(H191="CLT",0,G191*IFERROR(INDEX(Profissionais!$D$5:$D$24,MATCH(B191,Profissionais!$A$5:$A$24,0)),0)))</f>
        <v>0</v>
      </c>
      <c r="J191" s="15" t="n">
        <f aca="false">IF(I191="","",IF(H191="PF",I191*Parâmetros!$B$8,0))</f>
        <v>0</v>
      </c>
      <c r="K191" s="18" t="n">
        <f aca="false">IF(A191="","",DATE(YEAR(A191),MONTH(A191),1))</f>
        <v>46023</v>
      </c>
    </row>
    <row r="192" customFormat="false" ht="15" hidden="false" customHeight="false" outlineLevel="0" collapsed="false">
      <c r="A192" s="17" t="n">
        <v>46034</v>
      </c>
      <c r="B192" s="14" t="s">
        <v>61</v>
      </c>
      <c r="C192" s="14" t="s">
        <v>87</v>
      </c>
      <c r="D192" s="14" t="s">
        <v>81</v>
      </c>
      <c r="E192" s="9" t="n">
        <v>160</v>
      </c>
      <c r="F192" s="9" t="n">
        <v>0</v>
      </c>
      <c r="G192" s="15" t="n">
        <f aca="false">IF(E192="","",E192-F192)</f>
        <v>160</v>
      </c>
      <c r="H192" s="6" t="str">
        <f aca="false">IF(B192="","",IFERROR(INDEX(Profissionais!$C$5:$C$24,MATCH(B192,Profissionais!$A$5:$A$24,0)),"?"))</f>
        <v>PJ</v>
      </c>
      <c r="I192" s="15" t="n">
        <f aca="false">IF(OR(B192="",E192=""),"",IF(H192="CLT",0,G192*IFERROR(INDEX(Profissionais!$D$5:$D$24,MATCH(B192,Profissionais!$A$5:$A$24,0)),0)))</f>
        <v>80</v>
      </c>
      <c r="J192" s="15" t="n">
        <f aca="false">IF(I192="","",IF(H192="PF",I192*Parâmetros!$B$8,0))</f>
        <v>0</v>
      </c>
      <c r="K192" s="18" t="n">
        <f aca="false">IF(A192="","",DATE(YEAR(A192),MONTH(A192),1))</f>
        <v>46023</v>
      </c>
    </row>
    <row r="193" customFormat="false" ht="15" hidden="false" customHeight="false" outlineLevel="0" collapsed="false">
      <c r="A193" s="17" t="n">
        <v>46035</v>
      </c>
      <c r="B193" s="14" t="s">
        <v>49</v>
      </c>
      <c r="C193" s="14" t="s">
        <v>88</v>
      </c>
      <c r="D193" s="14" t="s">
        <v>81</v>
      </c>
      <c r="E193" s="9" t="n">
        <v>160</v>
      </c>
      <c r="F193" s="9" t="n">
        <v>0</v>
      </c>
      <c r="G193" s="15" t="n">
        <f aca="false">IF(E193="","",E193-F193)</f>
        <v>160</v>
      </c>
      <c r="H193" s="6" t="str">
        <f aca="false">IF(B193="","",IFERROR(INDEX(Profissionais!$C$5:$C$24,MATCH(B193,Profissionais!$A$5:$A$24,0)),"?"))</f>
        <v>PJ</v>
      </c>
      <c r="I193" s="15" t="n">
        <f aca="false">IF(OR(B193="",E193=""),"",IF(H193="CLT",0,G193*IFERROR(INDEX(Profissionais!$D$5:$D$24,MATCH(B193,Profissionais!$A$5:$A$24,0)),0)))</f>
        <v>80</v>
      </c>
      <c r="J193" s="15" t="n">
        <f aca="false">IF(I193="","",IF(H193="PF",I193*Parâmetros!$B$8,0))</f>
        <v>0</v>
      </c>
      <c r="K193" s="18" t="n">
        <f aca="false">IF(A193="","",DATE(YEAR(A193),MONTH(A193),1))</f>
        <v>46023</v>
      </c>
    </row>
    <row r="194" customFormat="false" ht="15" hidden="false" customHeight="false" outlineLevel="0" collapsed="false">
      <c r="A194" s="17" t="n">
        <v>46036</v>
      </c>
      <c r="B194" s="14" t="s">
        <v>53</v>
      </c>
      <c r="C194" s="14" t="s">
        <v>89</v>
      </c>
      <c r="D194" s="14" t="s">
        <v>81</v>
      </c>
      <c r="E194" s="9" t="n">
        <v>160</v>
      </c>
      <c r="F194" s="9" t="n">
        <v>0</v>
      </c>
      <c r="G194" s="15" t="n">
        <f aca="false">IF(E194="","",E194-F194)</f>
        <v>160</v>
      </c>
      <c r="H194" s="6" t="str">
        <f aca="false">IF(B194="","",IFERROR(INDEX(Profissionais!$C$5:$C$24,MATCH(B194,Profissionais!$A$5:$A$24,0)),"?"))</f>
        <v>PF</v>
      </c>
      <c r="I194" s="15" t="n">
        <f aca="false">IF(OR(B194="",E194=""),"",IF(H194="CLT",0,G194*IFERROR(INDEX(Profissionais!$D$5:$D$24,MATCH(B194,Profissionais!$A$5:$A$24,0)),0)))</f>
        <v>80</v>
      </c>
      <c r="J194" s="15" t="n">
        <f aca="false">IF(I194="","",IF(H194="PF",I194*Parâmetros!$B$8,0))</f>
        <v>8.8</v>
      </c>
      <c r="K194" s="18" t="n">
        <f aca="false">IF(A194="","",DATE(YEAR(A194),MONTH(A194),1))</f>
        <v>46023</v>
      </c>
    </row>
    <row r="195" customFormat="false" ht="15" hidden="false" customHeight="false" outlineLevel="0" collapsed="false">
      <c r="A195" s="17" t="n">
        <v>46037</v>
      </c>
      <c r="B195" s="14" t="s">
        <v>57</v>
      </c>
      <c r="C195" s="14" t="s">
        <v>90</v>
      </c>
      <c r="D195" s="14" t="s">
        <v>79</v>
      </c>
      <c r="E195" s="9" t="n">
        <v>95</v>
      </c>
      <c r="F195" s="9" t="n">
        <v>0</v>
      </c>
      <c r="G195" s="15" t="n">
        <f aca="false">IF(E195="","",E195-F195)</f>
        <v>95</v>
      </c>
      <c r="H195" s="6" t="str">
        <f aca="false">IF(B195="","",IFERROR(INDEX(Profissionais!$C$5:$C$24,MATCH(B195,Profissionais!$A$5:$A$24,0)),"?"))</f>
        <v>CLT</v>
      </c>
      <c r="I195" s="15" t="n">
        <f aca="false">IF(OR(B195="",E195=""),"",IF(H195="CLT",0,G195*IFERROR(INDEX(Profissionais!$D$5:$D$24,MATCH(B195,Profissionais!$A$5:$A$24,0)),0)))</f>
        <v>0</v>
      </c>
      <c r="J195" s="15" t="n">
        <f aca="false">IF(I195="","",IF(H195="PF",I195*Parâmetros!$B$8,0))</f>
        <v>0</v>
      </c>
      <c r="K195" s="18" t="n">
        <f aca="false">IF(A195="","",DATE(YEAR(A195),MONTH(A195),1))</f>
        <v>46023</v>
      </c>
    </row>
    <row r="196" customFormat="false" ht="15" hidden="false" customHeight="false" outlineLevel="0" collapsed="false">
      <c r="A196" s="17" t="n">
        <v>46038</v>
      </c>
      <c r="B196" s="14" t="s">
        <v>61</v>
      </c>
      <c r="C196" s="14" t="s">
        <v>91</v>
      </c>
      <c r="D196" s="14" t="s">
        <v>81</v>
      </c>
      <c r="E196" s="9" t="n">
        <v>160</v>
      </c>
      <c r="F196" s="9" t="n">
        <v>0</v>
      </c>
      <c r="G196" s="15" t="n">
        <f aca="false">IF(E196="","",E196-F196)</f>
        <v>160</v>
      </c>
      <c r="H196" s="6" t="str">
        <f aca="false">IF(B196="","",IFERROR(INDEX(Profissionais!$C$5:$C$24,MATCH(B196,Profissionais!$A$5:$A$24,0)),"?"))</f>
        <v>PJ</v>
      </c>
      <c r="I196" s="15" t="n">
        <f aca="false">IF(OR(B196="",E196=""),"",IF(H196="CLT",0,G196*IFERROR(INDEX(Profissionais!$D$5:$D$24,MATCH(B196,Profissionais!$A$5:$A$24,0)),0)))</f>
        <v>80</v>
      </c>
      <c r="J196" s="15" t="n">
        <f aca="false">IF(I196="","",IF(H196="PF",I196*Parâmetros!$B$8,0))</f>
        <v>0</v>
      </c>
      <c r="K196" s="18" t="n">
        <f aca="false">IF(A196="","",DATE(YEAR(A196),MONTH(A196),1))</f>
        <v>46023</v>
      </c>
    </row>
    <row r="197" customFormat="false" ht="15" hidden="false" customHeight="false" outlineLevel="0" collapsed="false">
      <c r="A197" s="17"/>
      <c r="B197" s="14"/>
      <c r="C197" s="14"/>
      <c r="D197" s="14"/>
      <c r="E197" s="9"/>
      <c r="F197" s="9"/>
      <c r="G197" s="15" t="str">
        <f aca="false">IF(E197="","",E197-F197)</f>
        <v/>
      </c>
      <c r="H197" s="6" t="str">
        <f aca="false">IF(B197="","",IFERROR(INDEX(Profissionais!$C$5:$C$24,MATCH(B197,Profissionais!$A$5:$A$24,0)),"?"))</f>
        <v/>
      </c>
      <c r="I197" s="15" t="str">
        <f aca="false">IF(OR(B197="",E197=""),"",IF(H197="CLT",0,G197*IFERROR(INDEX(Profissionais!$D$5:$D$24,MATCH(B197,Profissionais!$A$5:$A$24,0)),0)))</f>
        <v/>
      </c>
      <c r="J197" s="15" t="str">
        <f aca="false">IF(I197="","",IF(H197="PF",I197*Parâmetros!$B$8,0))</f>
        <v/>
      </c>
      <c r="K197" s="18" t="str">
        <f aca="false">IF(A197="","",DATE(YEAR(A197),MONTH(A197),1))</f>
        <v/>
      </c>
    </row>
    <row r="198" customFormat="false" ht="15" hidden="false" customHeight="false" outlineLevel="0" collapsed="false">
      <c r="A198" s="17"/>
      <c r="B198" s="14"/>
      <c r="C198" s="14"/>
      <c r="D198" s="14"/>
      <c r="E198" s="9"/>
      <c r="F198" s="9"/>
      <c r="G198" s="15" t="str">
        <f aca="false">IF(E198="","",E198-F198)</f>
        <v/>
      </c>
      <c r="H198" s="6" t="str">
        <f aca="false">IF(B198="","",IFERROR(INDEX(Profissionais!$C$5:$C$24,MATCH(B198,Profissionais!$A$5:$A$24,0)),"?"))</f>
        <v/>
      </c>
      <c r="I198" s="15" t="str">
        <f aca="false">IF(OR(B198="",E198=""),"",IF(H198="CLT",0,G198*IFERROR(INDEX(Profissionais!$D$5:$D$24,MATCH(B198,Profissionais!$A$5:$A$24,0)),0)))</f>
        <v/>
      </c>
      <c r="J198" s="15" t="str">
        <f aca="false">IF(I198="","",IF(H198="PF",I198*Parâmetros!$B$8,0))</f>
        <v/>
      </c>
      <c r="K198" s="18" t="str">
        <f aca="false">IF(A198="","",DATE(YEAR(A198),MONTH(A198),1))</f>
        <v/>
      </c>
    </row>
    <row r="199" customFormat="false" ht="15" hidden="false" customHeight="false" outlineLevel="0" collapsed="false">
      <c r="A199" s="17"/>
      <c r="B199" s="14"/>
      <c r="C199" s="14"/>
      <c r="D199" s="14"/>
      <c r="E199" s="9"/>
      <c r="F199" s="9"/>
      <c r="G199" s="15" t="str">
        <f aca="false">IF(E199="","",E199-F199)</f>
        <v/>
      </c>
      <c r="H199" s="6" t="str">
        <f aca="false">IF(B199="","",IFERROR(INDEX(Profissionais!$C$5:$C$24,MATCH(B199,Profissionais!$A$5:$A$24,0)),"?"))</f>
        <v/>
      </c>
      <c r="I199" s="15" t="str">
        <f aca="false">IF(OR(B199="",E199=""),"",IF(H199="CLT",0,G199*IFERROR(INDEX(Profissionais!$D$5:$D$24,MATCH(B199,Profissionais!$A$5:$A$24,0)),0)))</f>
        <v/>
      </c>
      <c r="J199" s="15" t="str">
        <f aca="false">IF(I199="","",IF(H199="PF",I199*Parâmetros!$B$8,0))</f>
        <v/>
      </c>
      <c r="K199" s="18" t="str">
        <f aca="false">IF(A199="","",DATE(YEAR(A199),MONTH(A199),1))</f>
        <v/>
      </c>
    </row>
    <row r="200" customFormat="false" ht="15" hidden="false" customHeight="false" outlineLevel="0" collapsed="false">
      <c r="A200" s="17"/>
      <c r="B200" s="14"/>
      <c r="C200" s="14"/>
      <c r="D200" s="14"/>
      <c r="E200" s="9"/>
      <c r="F200" s="9"/>
      <c r="G200" s="15" t="str">
        <f aca="false">IF(E200="","",E200-F200)</f>
        <v/>
      </c>
      <c r="H200" s="6" t="str">
        <f aca="false">IF(B200="","",IFERROR(INDEX(Profissionais!$C$5:$C$24,MATCH(B200,Profissionais!$A$5:$A$24,0)),"?"))</f>
        <v/>
      </c>
      <c r="I200" s="15" t="str">
        <f aca="false">IF(OR(B200="",E200=""),"",IF(H200="CLT",0,G200*IFERROR(INDEX(Profissionais!$D$5:$D$24,MATCH(B200,Profissionais!$A$5:$A$24,0)),0)))</f>
        <v/>
      </c>
      <c r="J200" s="15" t="str">
        <f aca="false">IF(I200="","",IF(H200="PF",I200*Parâmetros!$B$8,0))</f>
        <v/>
      </c>
      <c r="K200" s="18" t="str">
        <f aca="false">IF(A200="","",DATE(YEAR(A200),MONTH(A200),1))</f>
        <v/>
      </c>
    </row>
    <row r="201" customFormat="false" ht="15" hidden="false" customHeight="false" outlineLevel="0" collapsed="false">
      <c r="A201" s="17"/>
      <c r="B201" s="14"/>
      <c r="C201" s="14"/>
      <c r="D201" s="14"/>
      <c r="E201" s="9"/>
      <c r="F201" s="9"/>
      <c r="G201" s="15" t="str">
        <f aca="false">IF(E201="","",E201-F201)</f>
        <v/>
      </c>
      <c r="H201" s="6" t="str">
        <f aca="false">IF(B201="","",IFERROR(INDEX(Profissionais!$C$5:$C$24,MATCH(B201,Profissionais!$A$5:$A$24,0)),"?"))</f>
        <v/>
      </c>
      <c r="I201" s="15" t="str">
        <f aca="false">IF(OR(B201="",E201=""),"",IF(H201="CLT",0,G201*IFERROR(INDEX(Profissionais!$D$5:$D$24,MATCH(B201,Profissionais!$A$5:$A$24,0)),0)))</f>
        <v/>
      </c>
      <c r="J201" s="15" t="str">
        <f aca="false">IF(I201="","",IF(H201="PF",I201*Parâmetros!$B$8,0))</f>
        <v/>
      </c>
      <c r="K201" s="18" t="str">
        <f aca="false">IF(A201="","",DATE(YEAR(A201),MONTH(A201),1))</f>
        <v/>
      </c>
    </row>
    <row r="202" customFormat="false" ht="15" hidden="false" customHeight="false" outlineLevel="0" collapsed="false">
      <c r="A202" s="17"/>
      <c r="B202" s="14"/>
      <c r="C202" s="14"/>
      <c r="D202" s="14"/>
      <c r="E202" s="9"/>
      <c r="F202" s="9"/>
      <c r="G202" s="15" t="str">
        <f aca="false">IF(E202="","",E202-F202)</f>
        <v/>
      </c>
      <c r="H202" s="6" t="str">
        <f aca="false">IF(B202="","",IFERROR(INDEX(Profissionais!$C$5:$C$24,MATCH(B202,Profissionais!$A$5:$A$24,0)),"?"))</f>
        <v/>
      </c>
      <c r="I202" s="15" t="str">
        <f aca="false">IF(OR(B202="",E202=""),"",IF(H202="CLT",0,G202*IFERROR(INDEX(Profissionais!$D$5:$D$24,MATCH(B202,Profissionais!$A$5:$A$24,0)),0)))</f>
        <v/>
      </c>
      <c r="J202" s="15" t="str">
        <f aca="false">IF(I202="","",IF(H202="PF",I202*Parâmetros!$B$8,0))</f>
        <v/>
      </c>
      <c r="K202" s="18" t="str">
        <f aca="false">IF(A202="","",DATE(YEAR(A202),MONTH(A202),1))</f>
        <v/>
      </c>
    </row>
    <row r="203" customFormat="false" ht="15" hidden="false" customHeight="false" outlineLevel="0" collapsed="false">
      <c r="A203" s="17"/>
      <c r="B203" s="14"/>
      <c r="C203" s="14"/>
      <c r="D203" s="14"/>
      <c r="E203" s="9"/>
      <c r="F203" s="9"/>
      <c r="G203" s="15" t="str">
        <f aca="false">IF(E203="","",E203-F203)</f>
        <v/>
      </c>
      <c r="H203" s="6" t="str">
        <f aca="false">IF(B203="","",IFERROR(INDEX(Profissionais!$C$5:$C$24,MATCH(B203,Profissionais!$A$5:$A$24,0)),"?"))</f>
        <v/>
      </c>
      <c r="I203" s="15" t="str">
        <f aca="false">IF(OR(B203="",E203=""),"",IF(H203="CLT",0,G203*IFERROR(INDEX(Profissionais!$D$5:$D$24,MATCH(B203,Profissionais!$A$5:$A$24,0)),0)))</f>
        <v/>
      </c>
      <c r="J203" s="15" t="str">
        <f aca="false">IF(I203="","",IF(H203="PF",I203*Parâmetros!$B$8,0))</f>
        <v/>
      </c>
      <c r="K203" s="18" t="str">
        <f aca="false">IF(A203="","",DATE(YEAR(A203),MONTH(A203),1))</f>
        <v/>
      </c>
    </row>
    <row r="204" customFormat="false" ht="15" hidden="false" customHeight="false" outlineLevel="0" collapsed="false">
      <c r="A204" s="17"/>
      <c r="B204" s="14"/>
      <c r="C204" s="14"/>
      <c r="D204" s="14"/>
      <c r="E204" s="9"/>
      <c r="F204" s="9"/>
      <c r="G204" s="15" t="str">
        <f aca="false">IF(E204="","",E204-F204)</f>
        <v/>
      </c>
      <c r="H204" s="6" t="str">
        <f aca="false">IF(B204="","",IFERROR(INDEX(Profissionais!$C$5:$C$24,MATCH(B204,Profissionais!$A$5:$A$24,0)),"?"))</f>
        <v/>
      </c>
      <c r="I204" s="15" t="str">
        <f aca="false">IF(OR(B204="",E204=""),"",IF(H204="CLT",0,G204*IFERROR(INDEX(Profissionais!$D$5:$D$24,MATCH(B204,Profissionais!$A$5:$A$24,0)),0)))</f>
        <v/>
      </c>
      <c r="J204" s="15" t="str">
        <f aca="false">IF(I204="","",IF(H204="PF",I204*Parâmetros!$B$8,0))</f>
        <v/>
      </c>
      <c r="K204" s="18" t="str">
        <f aca="false">IF(A204="","",DATE(YEAR(A204),MONTH(A204),1))</f>
        <v/>
      </c>
    </row>
    <row r="205" customFormat="false" ht="15" hidden="false" customHeight="false" outlineLevel="0" collapsed="false">
      <c r="A205" s="17"/>
      <c r="B205" s="14"/>
      <c r="C205" s="14"/>
      <c r="D205" s="14"/>
      <c r="E205" s="9"/>
      <c r="F205" s="9"/>
      <c r="G205" s="15" t="str">
        <f aca="false">IF(E205="","",E205-F205)</f>
        <v/>
      </c>
      <c r="H205" s="6" t="str">
        <f aca="false">IF(B205="","",IFERROR(INDEX(Profissionais!$C$5:$C$24,MATCH(B205,Profissionais!$A$5:$A$24,0)),"?"))</f>
        <v/>
      </c>
      <c r="I205" s="15" t="str">
        <f aca="false">IF(OR(B205="",E205=""),"",IF(H205="CLT",0,G205*IFERROR(INDEX(Profissionais!$D$5:$D$24,MATCH(B205,Profissionais!$A$5:$A$24,0)),0)))</f>
        <v/>
      </c>
      <c r="J205" s="15" t="str">
        <f aca="false">IF(I205="","",IF(H205="PF",I205*Parâmetros!$B$8,0))</f>
        <v/>
      </c>
      <c r="K205" s="18" t="str">
        <f aca="false">IF(A205="","",DATE(YEAR(A205),MONTH(A205),1))</f>
        <v/>
      </c>
    </row>
    <row r="206" customFormat="false" ht="15" hidden="false" customHeight="false" outlineLevel="0" collapsed="false">
      <c r="A206" s="17"/>
      <c r="B206" s="14"/>
      <c r="C206" s="14"/>
      <c r="D206" s="14"/>
      <c r="E206" s="9"/>
      <c r="F206" s="9"/>
      <c r="G206" s="15" t="str">
        <f aca="false">IF(E206="","",E206-F206)</f>
        <v/>
      </c>
      <c r="H206" s="6" t="str">
        <f aca="false">IF(B206="","",IFERROR(INDEX(Profissionais!$C$5:$C$24,MATCH(B206,Profissionais!$A$5:$A$24,0)),"?"))</f>
        <v/>
      </c>
      <c r="I206" s="15" t="str">
        <f aca="false">IF(OR(B206="",E206=""),"",IF(H206="CLT",0,G206*IFERROR(INDEX(Profissionais!$D$5:$D$24,MATCH(B206,Profissionais!$A$5:$A$24,0)),0)))</f>
        <v/>
      </c>
      <c r="J206" s="15" t="str">
        <f aca="false">IF(I206="","",IF(H206="PF",I206*Parâmetros!$B$8,0))</f>
        <v/>
      </c>
      <c r="K206" s="18" t="str">
        <f aca="false">IF(A206="","",DATE(YEAR(A206),MONTH(A206),1))</f>
        <v/>
      </c>
    </row>
    <row r="207" customFormat="false" ht="15" hidden="false" customHeight="false" outlineLevel="0" collapsed="false">
      <c r="A207" s="17"/>
      <c r="B207" s="14"/>
      <c r="C207" s="14"/>
      <c r="D207" s="14"/>
      <c r="E207" s="9"/>
      <c r="F207" s="9"/>
      <c r="G207" s="15" t="str">
        <f aca="false">IF(E207="","",E207-F207)</f>
        <v/>
      </c>
      <c r="H207" s="6" t="str">
        <f aca="false">IF(B207="","",IFERROR(INDEX(Profissionais!$C$5:$C$24,MATCH(B207,Profissionais!$A$5:$A$24,0)),"?"))</f>
        <v/>
      </c>
      <c r="I207" s="15" t="str">
        <f aca="false">IF(OR(B207="",E207=""),"",IF(H207="CLT",0,G207*IFERROR(INDEX(Profissionais!$D$5:$D$24,MATCH(B207,Profissionais!$A$5:$A$24,0)),0)))</f>
        <v/>
      </c>
      <c r="J207" s="15" t="str">
        <f aca="false">IF(I207="","",IF(H207="PF",I207*Parâmetros!$B$8,0))</f>
        <v/>
      </c>
      <c r="K207" s="18" t="str">
        <f aca="false">IF(A207="","",DATE(YEAR(A207),MONTH(A207),1))</f>
        <v/>
      </c>
    </row>
    <row r="208" customFormat="false" ht="15" hidden="false" customHeight="false" outlineLevel="0" collapsed="false">
      <c r="A208" s="17"/>
      <c r="B208" s="14"/>
      <c r="C208" s="14"/>
      <c r="D208" s="14"/>
      <c r="E208" s="9"/>
      <c r="F208" s="9"/>
      <c r="G208" s="15" t="str">
        <f aca="false">IF(E208="","",E208-F208)</f>
        <v/>
      </c>
      <c r="H208" s="6" t="str">
        <f aca="false">IF(B208="","",IFERROR(INDEX(Profissionais!$C$5:$C$24,MATCH(B208,Profissionais!$A$5:$A$24,0)),"?"))</f>
        <v/>
      </c>
      <c r="I208" s="15" t="str">
        <f aca="false">IF(OR(B208="",E208=""),"",IF(H208="CLT",0,G208*IFERROR(INDEX(Profissionais!$D$5:$D$24,MATCH(B208,Profissionais!$A$5:$A$24,0)),0)))</f>
        <v/>
      </c>
      <c r="J208" s="15" t="str">
        <f aca="false">IF(I208="","",IF(H208="PF",I208*Parâmetros!$B$8,0))</f>
        <v/>
      </c>
      <c r="K208" s="18" t="str">
        <f aca="false">IF(A208="","",DATE(YEAR(A208),MONTH(A208),1))</f>
        <v/>
      </c>
    </row>
    <row r="209" customFormat="false" ht="15" hidden="false" customHeight="false" outlineLevel="0" collapsed="false">
      <c r="A209" s="17"/>
      <c r="B209" s="14"/>
      <c r="C209" s="14"/>
      <c r="D209" s="14"/>
      <c r="E209" s="9"/>
      <c r="F209" s="9"/>
      <c r="G209" s="15" t="str">
        <f aca="false">IF(E209="","",E209-F209)</f>
        <v/>
      </c>
      <c r="H209" s="6" t="str">
        <f aca="false">IF(B209="","",IFERROR(INDEX(Profissionais!$C$5:$C$24,MATCH(B209,Profissionais!$A$5:$A$24,0)),"?"))</f>
        <v/>
      </c>
      <c r="I209" s="15" t="str">
        <f aca="false">IF(OR(B209="",E209=""),"",IF(H209="CLT",0,G209*IFERROR(INDEX(Profissionais!$D$5:$D$24,MATCH(B209,Profissionais!$A$5:$A$24,0)),0)))</f>
        <v/>
      </c>
      <c r="J209" s="15" t="str">
        <f aca="false">IF(I209="","",IF(H209="PF",I209*Parâmetros!$B$8,0))</f>
        <v/>
      </c>
      <c r="K209" s="18" t="str">
        <f aca="false">IF(A209="","",DATE(YEAR(A209),MONTH(A209),1))</f>
        <v/>
      </c>
    </row>
    <row r="210" customFormat="false" ht="15" hidden="false" customHeight="false" outlineLevel="0" collapsed="false">
      <c r="A210" s="17"/>
      <c r="B210" s="14"/>
      <c r="C210" s="14"/>
      <c r="D210" s="14"/>
      <c r="E210" s="9"/>
      <c r="F210" s="9"/>
      <c r="G210" s="15" t="str">
        <f aca="false">IF(E210="","",E210-F210)</f>
        <v/>
      </c>
      <c r="H210" s="6" t="str">
        <f aca="false">IF(B210="","",IFERROR(INDEX(Profissionais!$C$5:$C$24,MATCH(B210,Profissionais!$A$5:$A$24,0)),"?"))</f>
        <v/>
      </c>
      <c r="I210" s="15" t="str">
        <f aca="false">IF(OR(B210="",E210=""),"",IF(H210="CLT",0,G210*IFERROR(INDEX(Profissionais!$D$5:$D$24,MATCH(B210,Profissionais!$A$5:$A$24,0)),0)))</f>
        <v/>
      </c>
      <c r="J210" s="15" t="str">
        <f aca="false">IF(I210="","",IF(H210="PF",I210*Parâmetros!$B$8,0))</f>
        <v/>
      </c>
      <c r="K210" s="18" t="str">
        <f aca="false">IF(A210="","",DATE(YEAR(A210),MONTH(A210),1))</f>
        <v/>
      </c>
    </row>
    <row r="211" customFormat="false" ht="15" hidden="false" customHeight="false" outlineLevel="0" collapsed="false">
      <c r="A211" s="17"/>
      <c r="B211" s="14"/>
      <c r="C211" s="14"/>
      <c r="D211" s="14"/>
      <c r="E211" s="9"/>
      <c r="F211" s="9"/>
      <c r="G211" s="15" t="str">
        <f aca="false">IF(E211="","",E211-F211)</f>
        <v/>
      </c>
      <c r="H211" s="6" t="str">
        <f aca="false">IF(B211="","",IFERROR(INDEX(Profissionais!$C$5:$C$24,MATCH(B211,Profissionais!$A$5:$A$24,0)),"?"))</f>
        <v/>
      </c>
      <c r="I211" s="15" t="str">
        <f aca="false">IF(OR(B211="",E211=""),"",IF(H211="CLT",0,G211*IFERROR(INDEX(Profissionais!$D$5:$D$24,MATCH(B211,Profissionais!$A$5:$A$24,0)),0)))</f>
        <v/>
      </c>
      <c r="J211" s="15" t="str">
        <f aca="false">IF(I211="","",IF(H211="PF",I211*Parâmetros!$B$8,0))</f>
        <v/>
      </c>
      <c r="K211" s="18" t="str">
        <f aca="false">IF(A211="","",DATE(YEAR(A211),MONTH(A211),1))</f>
        <v/>
      </c>
    </row>
    <row r="212" customFormat="false" ht="15" hidden="false" customHeight="false" outlineLevel="0" collapsed="false">
      <c r="A212" s="17"/>
      <c r="B212" s="14"/>
      <c r="C212" s="14"/>
      <c r="D212" s="14"/>
      <c r="E212" s="9"/>
      <c r="F212" s="9"/>
      <c r="G212" s="15" t="str">
        <f aca="false">IF(E212="","",E212-F212)</f>
        <v/>
      </c>
      <c r="H212" s="6" t="str">
        <f aca="false">IF(B212="","",IFERROR(INDEX(Profissionais!$C$5:$C$24,MATCH(B212,Profissionais!$A$5:$A$24,0)),"?"))</f>
        <v/>
      </c>
      <c r="I212" s="15" t="str">
        <f aca="false">IF(OR(B212="",E212=""),"",IF(H212="CLT",0,G212*IFERROR(INDEX(Profissionais!$D$5:$D$24,MATCH(B212,Profissionais!$A$5:$A$24,0)),0)))</f>
        <v/>
      </c>
      <c r="J212" s="15" t="str">
        <f aca="false">IF(I212="","",IF(H212="PF",I212*Parâmetros!$B$8,0))</f>
        <v/>
      </c>
      <c r="K212" s="18" t="str">
        <f aca="false">IF(A212="","",DATE(YEAR(A212),MONTH(A212),1))</f>
        <v/>
      </c>
    </row>
    <row r="213" customFormat="false" ht="15" hidden="false" customHeight="false" outlineLevel="0" collapsed="false">
      <c r="A213" s="17"/>
      <c r="B213" s="14"/>
      <c r="C213" s="14"/>
      <c r="D213" s="14"/>
      <c r="E213" s="9"/>
      <c r="F213" s="9"/>
      <c r="G213" s="15" t="str">
        <f aca="false">IF(E213="","",E213-F213)</f>
        <v/>
      </c>
      <c r="H213" s="6" t="str">
        <f aca="false">IF(B213="","",IFERROR(INDEX(Profissionais!$C$5:$C$24,MATCH(B213,Profissionais!$A$5:$A$24,0)),"?"))</f>
        <v/>
      </c>
      <c r="I213" s="15" t="str">
        <f aca="false">IF(OR(B213="",E213=""),"",IF(H213="CLT",0,G213*IFERROR(INDEX(Profissionais!$D$5:$D$24,MATCH(B213,Profissionais!$A$5:$A$24,0)),0)))</f>
        <v/>
      </c>
      <c r="J213" s="15" t="str">
        <f aca="false">IF(I213="","",IF(H213="PF",I213*Parâmetros!$B$8,0))</f>
        <v/>
      </c>
      <c r="K213" s="18" t="str">
        <f aca="false">IF(A213="","",DATE(YEAR(A213),MONTH(A213),1))</f>
        <v/>
      </c>
    </row>
    <row r="214" customFormat="false" ht="15" hidden="false" customHeight="false" outlineLevel="0" collapsed="false">
      <c r="A214" s="17"/>
      <c r="B214" s="14"/>
      <c r="C214" s="14"/>
      <c r="D214" s="14"/>
      <c r="E214" s="9"/>
      <c r="F214" s="9"/>
      <c r="G214" s="15" t="str">
        <f aca="false">IF(E214="","",E214-F214)</f>
        <v/>
      </c>
      <c r="H214" s="6" t="str">
        <f aca="false">IF(B214="","",IFERROR(INDEX(Profissionais!$C$5:$C$24,MATCH(B214,Profissionais!$A$5:$A$24,0)),"?"))</f>
        <v/>
      </c>
      <c r="I214" s="15" t="str">
        <f aca="false">IF(OR(B214="",E214=""),"",IF(H214="CLT",0,G214*IFERROR(INDEX(Profissionais!$D$5:$D$24,MATCH(B214,Profissionais!$A$5:$A$24,0)),0)))</f>
        <v/>
      </c>
      <c r="J214" s="15" t="str">
        <f aca="false">IF(I214="","",IF(H214="PF",I214*Parâmetros!$B$8,0))</f>
        <v/>
      </c>
      <c r="K214" s="18" t="str">
        <f aca="false">IF(A214="","",DATE(YEAR(A214),MONTH(A214),1))</f>
        <v/>
      </c>
    </row>
    <row r="215" customFormat="false" ht="15" hidden="false" customHeight="false" outlineLevel="0" collapsed="false">
      <c r="A215" s="17"/>
      <c r="B215" s="14"/>
      <c r="C215" s="14"/>
      <c r="D215" s="14"/>
      <c r="E215" s="9"/>
      <c r="F215" s="9"/>
      <c r="G215" s="15" t="str">
        <f aca="false">IF(E215="","",E215-F215)</f>
        <v/>
      </c>
      <c r="H215" s="6" t="str">
        <f aca="false">IF(B215="","",IFERROR(INDEX(Profissionais!$C$5:$C$24,MATCH(B215,Profissionais!$A$5:$A$24,0)),"?"))</f>
        <v/>
      </c>
      <c r="I215" s="15" t="str">
        <f aca="false">IF(OR(B215="",E215=""),"",IF(H215="CLT",0,G215*IFERROR(INDEX(Profissionais!$D$5:$D$24,MATCH(B215,Profissionais!$A$5:$A$24,0)),0)))</f>
        <v/>
      </c>
      <c r="J215" s="15" t="str">
        <f aca="false">IF(I215="","",IF(H215="PF",I215*Parâmetros!$B$8,0))</f>
        <v/>
      </c>
      <c r="K215" s="18" t="str">
        <f aca="false">IF(A215="","",DATE(YEAR(A215),MONTH(A215),1))</f>
        <v/>
      </c>
    </row>
    <row r="216" customFormat="false" ht="15" hidden="false" customHeight="false" outlineLevel="0" collapsed="false">
      <c r="A216" s="17"/>
      <c r="B216" s="14"/>
      <c r="C216" s="14"/>
      <c r="D216" s="14"/>
      <c r="E216" s="9"/>
      <c r="F216" s="9"/>
      <c r="G216" s="15" t="str">
        <f aca="false">IF(E216="","",E216-F216)</f>
        <v/>
      </c>
      <c r="H216" s="6" t="str">
        <f aca="false">IF(B216="","",IFERROR(INDEX(Profissionais!$C$5:$C$24,MATCH(B216,Profissionais!$A$5:$A$24,0)),"?"))</f>
        <v/>
      </c>
      <c r="I216" s="15" t="str">
        <f aca="false">IF(OR(B216="",E216=""),"",IF(H216="CLT",0,G216*IFERROR(INDEX(Profissionais!$D$5:$D$24,MATCH(B216,Profissionais!$A$5:$A$24,0)),0)))</f>
        <v/>
      </c>
      <c r="J216" s="15" t="str">
        <f aca="false">IF(I216="","",IF(H216="PF",I216*Parâmetros!$B$8,0))</f>
        <v/>
      </c>
      <c r="K216" s="18" t="str">
        <f aca="false">IF(A216="","",DATE(YEAR(A216),MONTH(A216),1))</f>
        <v/>
      </c>
    </row>
    <row r="217" customFormat="false" ht="15" hidden="false" customHeight="false" outlineLevel="0" collapsed="false">
      <c r="A217" s="17"/>
      <c r="B217" s="14"/>
      <c r="C217" s="14"/>
      <c r="D217" s="14"/>
      <c r="E217" s="9"/>
      <c r="F217" s="9"/>
      <c r="G217" s="15" t="str">
        <f aca="false">IF(E217="","",E217-F217)</f>
        <v/>
      </c>
      <c r="H217" s="6" t="str">
        <f aca="false">IF(B217="","",IFERROR(INDEX(Profissionais!$C$5:$C$24,MATCH(B217,Profissionais!$A$5:$A$24,0)),"?"))</f>
        <v/>
      </c>
      <c r="I217" s="15" t="str">
        <f aca="false">IF(OR(B217="",E217=""),"",IF(H217="CLT",0,G217*IFERROR(INDEX(Profissionais!$D$5:$D$24,MATCH(B217,Profissionais!$A$5:$A$24,0)),0)))</f>
        <v/>
      </c>
      <c r="J217" s="15" t="str">
        <f aca="false">IF(I217="","",IF(H217="PF",I217*Parâmetros!$B$8,0))</f>
        <v/>
      </c>
      <c r="K217" s="18" t="str">
        <f aca="false">IF(A217="","",DATE(YEAR(A217),MONTH(A217),1))</f>
        <v/>
      </c>
    </row>
    <row r="218" customFormat="false" ht="15" hidden="false" customHeight="false" outlineLevel="0" collapsed="false">
      <c r="A218" s="17"/>
      <c r="B218" s="14"/>
      <c r="C218" s="14"/>
      <c r="D218" s="14"/>
      <c r="E218" s="9"/>
      <c r="F218" s="9"/>
      <c r="G218" s="15" t="str">
        <f aca="false">IF(E218="","",E218-F218)</f>
        <v/>
      </c>
      <c r="H218" s="6" t="str">
        <f aca="false">IF(B218="","",IFERROR(INDEX(Profissionais!$C$5:$C$24,MATCH(B218,Profissionais!$A$5:$A$24,0)),"?"))</f>
        <v/>
      </c>
      <c r="I218" s="15" t="str">
        <f aca="false">IF(OR(B218="",E218=""),"",IF(H218="CLT",0,G218*IFERROR(INDEX(Profissionais!$D$5:$D$24,MATCH(B218,Profissionais!$A$5:$A$24,0)),0)))</f>
        <v/>
      </c>
      <c r="J218" s="15" t="str">
        <f aca="false">IF(I218="","",IF(H218="PF",I218*Parâmetros!$B$8,0))</f>
        <v/>
      </c>
      <c r="K218" s="18" t="str">
        <f aca="false">IF(A218="","",DATE(YEAR(A218),MONTH(A218),1))</f>
        <v/>
      </c>
    </row>
    <row r="219" customFormat="false" ht="15" hidden="false" customHeight="false" outlineLevel="0" collapsed="false">
      <c r="A219" s="17"/>
      <c r="B219" s="14"/>
      <c r="C219" s="14"/>
      <c r="D219" s="14"/>
      <c r="E219" s="9"/>
      <c r="F219" s="9"/>
      <c r="G219" s="15" t="str">
        <f aca="false">IF(E219="","",E219-F219)</f>
        <v/>
      </c>
      <c r="H219" s="6" t="str">
        <f aca="false">IF(B219="","",IFERROR(INDEX(Profissionais!$C$5:$C$24,MATCH(B219,Profissionais!$A$5:$A$24,0)),"?"))</f>
        <v/>
      </c>
      <c r="I219" s="15" t="str">
        <f aca="false">IF(OR(B219="",E219=""),"",IF(H219="CLT",0,G219*IFERROR(INDEX(Profissionais!$D$5:$D$24,MATCH(B219,Profissionais!$A$5:$A$24,0)),0)))</f>
        <v/>
      </c>
      <c r="J219" s="15" t="str">
        <f aca="false">IF(I219="","",IF(H219="PF",I219*Parâmetros!$B$8,0))</f>
        <v/>
      </c>
      <c r="K219" s="18" t="str">
        <f aca="false">IF(A219="","",DATE(YEAR(A219),MONTH(A219),1))</f>
        <v/>
      </c>
    </row>
    <row r="220" customFormat="false" ht="15" hidden="false" customHeight="false" outlineLevel="0" collapsed="false">
      <c r="A220" s="17"/>
      <c r="B220" s="14"/>
      <c r="C220" s="14"/>
      <c r="D220" s="14"/>
      <c r="E220" s="9"/>
      <c r="F220" s="9"/>
      <c r="G220" s="15" t="str">
        <f aca="false">IF(E220="","",E220-F220)</f>
        <v/>
      </c>
      <c r="H220" s="6" t="str">
        <f aca="false">IF(B220="","",IFERROR(INDEX(Profissionais!$C$5:$C$24,MATCH(B220,Profissionais!$A$5:$A$24,0)),"?"))</f>
        <v/>
      </c>
      <c r="I220" s="15" t="str">
        <f aca="false">IF(OR(B220="",E220=""),"",IF(H220="CLT",0,G220*IFERROR(INDEX(Profissionais!$D$5:$D$24,MATCH(B220,Profissionais!$A$5:$A$24,0)),0)))</f>
        <v/>
      </c>
      <c r="J220" s="15" t="str">
        <f aca="false">IF(I220="","",IF(H220="PF",I220*Parâmetros!$B$8,0))</f>
        <v/>
      </c>
      <c r="K220" s="18" t="str">
        <f aca="false">IF(A220="","",DATE(YEAR(A220),MONTH(A220),1))</f>
        <v/>
      </c>
    </row>
    <row r="221" customFormat="false" ht="15" hidden="false" customHeight="false" outlineLevel="0" collapsed="false">
      <c r="A221" s="17"/>
      <c r="B221" s="14"/>
      <c r="C221" s="14"/>
      <c r="D221" s="14"/>
      <c r="E221" s="9"/>
      <c r="F221" s="9"/>
      <c r="G221" s="15" t="str">
        <f aca="false">IF(E221="","",E221-F221)</f>
        <v/>
      </c>
      <c r="H221" s="6" t="str">
        <f aca="false">IF(B221="","",IFERROR(INDEX(Profissionais!$C$5:$C$24,MATCH(B221,Profissionais!$A$5:$A$24,0)),"?"))</f>
        <v/>
      </c>
      <c r="I221" s="15" t="str">
        <f aca="false">IF(OR(B221="",E221=""),"",IF(H221="CLT",0,G221*IFERROR(INDEX(Profissionais!$D$5:$D$24,MATCH(B221,Profissionais!$A$5:$A$24,0)),0)))</f>
        <v/>
      </c>
      <c r="J221" s="15" t="str">
        <f aca="false">IF(I221="","",IF(H221="PF",I221*Parâmetros!$B$8,0))</f>
        <v/>
      </c>
      <c r="K221" s="18" t="str">
        <f aca="false">IF(A221="","",DATE(YEAR(A221),MONTH(A221),1))</f>
        <v/>
      </c>
    </row>
    <row r="222" customFormat="false" ht="15" hidden="false" customHeight="false" outlineLevel="0" collapsed="false">
      <c r="A222" s="17"/>
      <c r="B222" s="14"/>
      <c r="C222" s="14"/>
      <c r="D222" s="14"/>
      <c r="E222" s="9"/>
      <c r="F222" s="9"/>
      <c r="G222" s="15" t="str">
        <f aca="false">IF(E222="","",E222-F222)</f>
        <v/>
      </c>
      <c r="H222" s="6" t="str">
        <f aca="false">IF(B222="","",IFERROR(INDEX(Profissionais!$C$5:$C$24,MATCH(B222,Profissionais!$A$5:$A$24,0)),"?"))</f>
        <v/>
      </c>
      <c r="I222" s="15" t="str">
        <f aca="false">IF(OR(B222="",E222=""),"",IF(H222="CLT",0,G222*IFERROR(INDEX(Profissionais!$D$5:$D$24,MATCH(B222,Profissionais!$A$5:$A$24,0)),0)))</f>
        <v/>
      </c>
      <c r="J222" s="15" t="str">
        <f aca="false">IF(I222="","",IF(H222="PF",I222*Parâmetros!$B$8,0))</f>
        <v/>
      </c>
      <c r="K222" s="18" t="str">
        <f aca="false">IF(A222="","",DATE(YEAR(A222),MONTH(A222),1))</f>
        <v/>
      </c>
    </row>
    <row r="223" customFormat="false" ht="15" hidden="false" customHeight="false" outlineLevel="0" collapsed="false">
      <c r="A223" s="17"/>
      <c r="B223" s="14"/>
      <c r="C223" s="14"/>
      <c r="D223" s="14"/>
      <c r="E223" s="9"/>
      <c r="F223" s="9"/>
      <c r="G223" s="15" t="str">
        <f aca="false">IF(E223="","",E223-F223)</f>
        <v/>
      </c>
      <c r="H223" s="6" t="str">
        <f aca="false">IF(B223="","",IFERROR(INDEX(Profissionais!$C$5:$C$24,MATCH(B223,Profissionais!$A$5:$A$24,0)),"?"))</f>
        <v/>
      </c>
      <c r="I223" s="15" t="str">
        <f aca="false">IF(OR(B223="",E223=""),"",IF(H223="CLT",0,G223*IFERROR(INDEX(Profissionais!$D$5:$D$24,MATCH(B223,Profissionais!$A$5:$A$24,0)),0)))</f>
        <v/>
      </c>
      <c r="J223" s="15" t="str">
        <f aca="false">IF(I223="","",IF(H223="PF",I223*Parâmetros!$B$8,0))</f>
        <v/>
      </c>
      <c r="K223" s="18" t="str">
        <f aca="false">IF(A223="","",DATE(YEAR(A223),MONTH(A223),1))</f>
        <v/>
      </c>
    </row>
    <row r="224" customFormat="false" ht="15" hidden="false" customHeight="false" outlineLevel="0" collapsed="false">
      <c r="A224" s="17"/>
      <c r="B224" s="14"/>
      <c r="C224" s="14"/>
      <c r="D224" s="14"/>
      <c r="E224" s="9"/>
      <c r="F224" s="9"/>
      <c r="G224" s="15" t="str">
        <f aca="false">IF(E224="","",E224-F224)</f>
        <v/>
      </c>
      <c r="H224" s="6" t="str">
        <f aca="false">IF(B224="","",IFERROR(INDEX(Profissionais!$C$5:$C$24,MATCH(B224,Profissionais!$A$5:$A$24,0)),"?"))</f>
        <v/>
      </c>
      <c r="I224" s="15" t="str">
        <f aca="false">IF(OR(B224="",E224=""),"",IF(H224="CLT",0,G224*IFERROR(INDEX(Profissionais!$D$5:$D$24,MATCH(B224,Profissionais!$A$5:$A$24,0)),0)))</f>
        <v/>
      </c>
      <c r="J224" s="15" t="str">
        <f aca="false">IF(I224="","",IF(H224="PF",I224*Parâmetros!$B$8,0))</f>
        <v/>
      </c>
      <c r="K224" s="18" t="str">
        <f aca="false">IF(A224="","",DATE(YEAR(A224),MONTH(A224),1))</f>
        <v/>
      </c>
    </row>
    <row r="225" customFormat="false" ht="15" hidden="false" customHeight="false" outlineLevel="0" collapsed="false">
      <c r="A225" s="17"/>
      <c r="B225" s="14"/>
      <c r="C225" s="14"/>
      <c r="D225" s="14"/>
      <c r="E225" s="9"/>
      <c r="F225" s="9"/>
      <c r="G225" s="15" t="str">
        <f aca="false">IF(E225="","",E225-F225)</f>
        <v/>
      </c>
      <c r="H225" s="6" t="str">
        <f aca="false">IF(B225="","",IFERROR(INDEX(Profissionais!$C$5:$C$24,MATCH(B225,Profissionais!$A$5:$A$24,0)),"?"))</f>
        <v/>
      </c>
      <c r="I225" s="15" t="str">
        <f aca="false">IF(OR(B225="",E225=""),"",IF(H225="CLT",0,G225*IFERROR(INDEX(Profissionais!$D$5:$D$24,MATCH(B225,Profissionais!$A$5:$A$24,0)),0)))</f>
        <v/>
      </c>
      <c r="J225" s="15" t="str">
        <f aca="false">IF(I225="","",IF(H225="PF",I225*Parâmetros!$B$8,0))</f>
        <v/>
      </c>
      <c r="K225" s="18" t="str">
        <f aca="false">IF(A225="","",DATE(YEAR(A225),MONTH(A225),1))</f>
        <v/>
      </c>
    </row>
    <row r="226" customFormat="false" ht="15" hidden="false" customHeight="false" outlineLevel="0" collapsed="false">
      <c r="A226" s="17"/>
      <c r="B226" s="14"/>
      <c r="C226" s="14"/>
      <c r="D226" s="14"/>
      <c r="E226" s="9"/>
      <c r="F226" s="9"/>
      <c r="G226" s="15" t="str">
        <f aca="false">IF(E226="","",E226-F226)</f>
        <v/>
      </c>
      <c r="H226" s="6" t="str">
        <f aca="false">IF(B226="","",IFERROR(INDEX(Profissionais!$C$5:$C$24,MATCH(B226,Profissionais!$A$5:$A$24,0)),"?"))</f>
        <v/>
      </c>
      <c r="I226" s="15" t="str">
        <f aca="false">IF(OR(B226="",E226=""),"",IF(H226="CLT",0,G226*IFERROR(INDEX(Profissionais!$D$5:$D$24,MATCH(B226,Profissionais!$A$5:$A$24,0)),0)))</f>
        <v/>
      </c>
      <c r="J226" s="15" t="str">
        <f aca="false">IF(I226="","",IF(H226="PF",I226*Parâmetros!$B$8,0))</f>
        <v/>
      </c>
      <c r="K226" s="18" t="str">
        <f aca="false">IF(A226="","",DATE(YEAR(A226),MONTH(A226),1))</f>
        <v/>
      </c>
    </row>
    <row r="227" customFormat="false" ht="15" hidden="false" customHeight="false" outlineLevel="0" collapsed="false">
      <c r="A227" s="17"/>
      <c r="B227" s="14"/>
      <c r="C227" s="14"/>
      <c r="D227" s="14"/>
      <c r="E227" s="9"/>
      <c r="F227" s="9"/>
      <c r="G227" s="15" t="str">
        <f aca="false">IF(E227="","",E227-F227)</f>
        <v/>
      </c>
      <c r="H227" s="6" t="str">
        <f aca="false">IF(B227="","",IFERROR(INDEX(Profissionais!$C$5:$C$24,MATCH(B227,Profissionais!$A$5:$A$24,0)),"?"))</f>
        <v/>
      </c>
      <c r="I227" s="15" t="str">
        <f aca="false">IF(OR(B227="",E227=""),"",IF(H227="CLT",0,G227*IFERROR(INDEX(Profissionais!$D$5:$D$24,MATCH(B227,Profissionais!$A$5:$A$24,0)),0)))</f>
        <v/>
      </c>
      <c r="J227" s="15" t="str">
        <f aca="false">IF(I227="","",IF(H227="PF",I227*Parâmetros!$B$8,0))</f>
        <v/>
      </c>
      <c r="K227" s="18" t="str">
        <f aca="false">IF(A227="","",DATE(YEAR(A227),MONTH(A227),1))</f>
        <v/>
      </c>
    </row>
    <row r="228" customFormat="false" ht="15" hidden="false" customHeight="false" outlineLevel="0" collapsed="false">
      <c r="A228" s="17"/>
      <c r="B228" s="14"/>
      <c r="C228" s="14"/>
      <c r="D228" s="14"/>
      <c r="E228" s="9"/>
      <c r="F228" s="9"/>
      <c r="G228" s="15" t="str">
        <f aca="false">IF(E228="","",E228-F228)</f>
        <v/>
      </c>
      <c r="H228" s="6" t="str">
        <f aca="false">IF(B228="","",IFERROR(INDEX(Profissionais!$C$5:$C$24,MATCH(B228,Profissionais!$A$5:$A$24,0)),"?"))</f>
        <v/>
      </c>
      <c r="I228" s="15" t="str">
        <f aca="false">IF(OR(B228="",E228=""),"",IF(H228="CLT",0,G228*IFERROR(INDEX(Profissionais!$D$5:$D$24,MATCH(B228,Profissionais!$A$5:$A$24,0)),0)))</f>
        <v/>
      </c>
      <c r="J228" s="15" t="str">
        <f aca="false">IF(I228="","",IF(H228="PF",I228*Parâmetros!$B$8,0))</f>
        <v/>
      </c>
      <c r="K228" s="18" t="str">
        <f aca="false">IF(A228="","",DATE(YEAR(A228),MONTH(A228),1))</f>
        <v/>
      </c>
    </row>
    <row r="229" customFormat="false" ht="15" hidden="false" customHeight="false" outlineLevel="0" collapsed="false">
      <c r="A229" s="17"/>
      <c r="B229" s="14"/>
      <c r="C229" s="14"/>
      <c r="D229" s="14"/>
      <c r="E229" s="9"/>
      <c r="F229" s="9"/>
      <c r="G229" s="15" t="str">
        <f aca="false">IF(E229="","",E229-F229)</f>
        <v/>
      </c>
      <c r="H229" s="6" t="str">
        <f aca="false">IF(B229="","",IFERROR(INDEX(Profissionais!$C$5:$C$24,MATCH(B229,Profissionais!$A$5:$A$24,0)),"?"))</f>
        <v/>
      </c>
      <c r="I229" s="15" t="str">
        <f aca="false">IF(OR(B229="",E229=""),"",IF(H229="CLT",0,G229*IFERROR(INDEX(Profissionais!$D$5:$D$24,MATCH(B229,Profissionais!$A$5:$A$24,0)),0)))</f>
        <v/>
      </c>
      <c r="J229" s="15" t="str">
        <f aca="false">IF(I229="","",IF(H229="PF",I229*Parâmetros!$B$8,0))</f>
        <v/>
      </c>
      <c r="K229" s="18" t="str">
        <f aca="false">IF(A229="","",DATE(YEAR(A229),MONTH(A229),1))</f>
        <v/>
      </c>
    </row>
    <row r="230" customFormat="false" ht="15" hidden="false" customHeight="false" outlineLevel="0" collapsed="false">
      <c r="A230" s="17"/>
      <c r="B230" s="14"/>
      <c r="C230" s="14"/>
      <c r="D230" s="14"/>
      <c r="E230" s="9"/>
      <c r="F230" s="9"/>
      <c r="G230" s="15" t="str">
        <f aca="false">IF(E230="","",E230-F230)</f>
        <v/>
      </c>
      <c r="H230" s="6" t="str">
        <f aca="false">IF(B230="","",IFERROR(INDEX(Profissionais!$C$5:$C$24,MATCH(B230,Profissionais!$A$5:$A$24,0)),"?"))</f>
        <v/>
      </c>
      <c r="I230" s="15" t="str">
        <f aca="false">IF(OR(B230="",E230=""),"",IF(H230="CLT",0,G230*IFERROR(INDEX(Profissionais!$D$5:$D$24,MATCH(B230,Profissionais!$A$5:$A$24,0)),0)))</f>
        <v/>
      </c>
      <c r="J230" s="15" t="str">
        <f aca="false">IF(I230="","",IF(H230="PF",I230*Parâmetros!$B$8,0))</f>
        <v/>
      </c>
      <c r="K230" s="18" t="str">
        <f aca="false">IF(A230="","",DATE(YEAR(A230),MONTH(A230),1))</f>
        <v/>
      </c>
    </row>
    <row r="231" customFormat="false" ht="15" hidden="false" customHeight="false" outlineLevel="0" collapsed="false">
      <c r="A231" s="17"/>
      <c r="B231" s="14"/>
      <c r="C231" s="14"/>
      <c r="D231" s="14"/>
      <c r="E231" s="9"/>
      <c r="F231" s="9"/>
      <c r="G231" s="15" t="str">
        <f aca="false">IF(E231="","",E231-F231)</f>
        <v/>
      </c>
      <c r="H231" s="6" t="str">
        <f aca="false">IF(B231="","",IFERROR(INDEX(Profissionais!$C$5:$C$24,MATCH(B231,Profissionais!$A$5:$A$24,0)),"?"))</f>
        <v/>
      </c>
      <c r="I231" s="15" t="str">
        <f aca="false">IF(OR(B231="",E231=""),"",IF(H231="CLT",0,G231*IFERROR(INDEX(Profissionais!$D$5:$D$24,MATCH(B231,Profissionais!$A$5:$A$24,0)),0)))</f>
        <v/>
      </c>
      <c r="J231" s="15" t="str">
        <f aca="false">IF(I231="","",IF(H231="PF",I231*Parâmetros!$B$8,0))</f>
        <v/>
      </c>
      <c r="K231" s="18" t="str">
        <f aca="false">IF(A231="","",DATE(YEAR(A231),MONTH(A231),1))</f>
        <v/>
      </c>
    </row>
    <row r="232" customFormat="false" ht="15" hidden="false" customHeight="false" outlineLevel="0" collapsed="false">
      <c r="A232" s="17"/>
      <c r="B232" s="14"/>
      <c r="C232" s="14"/>
      <c r="D232" s="14"/>
      <c r="E232" s="9"/>
      <c r="F232" s="9"/>
      <c r="G232" s="15" t="str">
        <f aca="false">IF(E232="","",E232-F232)</f>
        <v/>
      </c>
      <c r="H232" s="6" t="str">
        <f aca="false">IF(B232="","",IFERROR(INDEX(Profissionais!$C$5:$C$24,MATCH(B232,Profissionais!$A$5:$A$24,0)),"?"))</f>
        <v/>
      </c>
      <c r="I232" s="15" t="str">
        <f aca="false">IF(OR(B232="",E232=""),"",IF(H232="CLT",0,G232*IFERROR(INDEX(Profissionais!$D$5:$D$24,MATCH(B232,Profissionais!$A$5:$A$24,0)),0)))</f>
        <v/>
      </c>
      <c r="J232" s="15" t="str">
        <f aca="false">IF(I232="","",IF(H232="PF",I232*Parâmetros!$B$8,0))</f>
        <v/>
      </c>
      <c r="K232" s="18" t="str">
        <f aca="false">IF(A232="","",DATE(YEAR(A232),MONTH(A232),1))</f>
        <v/>
      </c>
    </row>
    <row r="233" customFormat="false" ht="15" hidden="false" customHeight="false" outlineLevel="0" collapsed="false">
      <c r="A233" s="17"/>
      <c r="B233" s="14"/>
      <c r="C233" s="14"/>
      <c r="D233" s="14"/>
      <c r="E233" s="9"/>
      <c r="F233" s="9"/>
      <c r="G233" s="15" t="str">
        <f aca="false">IF(E233="","",E233-F233)</f>
        <v/>
      </c>
      <c r="H233" s="6" t="str">
        <f aca="false">IF(B233="","",IFERROR(INDEX(Profissionais!$C$5:$C$24,MATCH(B233,Profissionais!$A$5:$A$24,0)),"?"))</f>
        <v/>
      </c>
      <c r="I233" s="15" t="str">
        <f aca="false">IF(OR(B233="",E233=""),"",IF(H233="CLT",0,G233*IFERROR(INDEX(Profissionais!$D$5:$D$24,MATCH(B233,Profissionais!$A$5:$A$24,0)),0)))</f>
        <v/>
      </c>
      <c r="J233" s="15" t="str">
        <f aca="false">IF(I233="","",IF(H233="PF",I233*Parâmetros!$B$8,0))</f>
        <v/>
      </c>
      <c r="K233" s="18" t="str">
        <f aca="false">IF(A233="","",DATE(YEAR(A233),MONTH(A233),1))</f>
        <v/>
      </c>
    </row>
    <row r="234" customFormat="false" ht="15" hidden="false" customHeight="false" outlineLevel="0" collapsed="false">
      <c r="A234" s="17"/>
      <c r="B234" s="14"/>
      <c r="C234" s="14"/>
      <c r="D234" s="14"/>
      <c r="E234" s="9"/>
      <c r="F234" s="9"/>
      <c r="G234" s="15" t="str">
        <f aca="false">IF(E234="","",E234-F234)</f>
        <v/>
      </c>
      <c r="H234" s="6" t="str">
        <f aca="false">IF(B234="","",IFERROR(INDEX(Profissionais!$C$5:$C$24,MATCH(B234,Profissionais!$A$5:$A$24,0)),"?"))</f>
        <v/>
      </c>
      <c r="I234" s="15" t="str">
        <f aca="false">IF(OR(B234="",E234=""),"",IF(H234="CLT",0,G234*IFERROR(INDEX(Profissionais!$D$5:$D$24,MATCH(B234,Profissionais!$A$5:$A$24,0)),0)))</f>
        <v/>
      </c>
      <c r="J234" s="15" t="str">
        <f aca="false">IF(I234="","",IF(H234="PF",I234*Parâmetros!$B$8,0))</f>
        <v/>
      </c>
      <c r="K234" s="18" t="str">
        <f aca="false">IF(A234="","",DATE(YEAR(A234),MONTH(A234),1))</f>
        <v/>
      </c>
    </row>
    <row r="235" customFormat="false" ht="15" hidden="false" customHeight="false" outlineLevel="0" collapsed="false">
      <c r="A235" s="17"/>
      <c r="B235" s="14"/>
      <c r="C235" s="14"/>
      <c r="D235" s="14"/>
      <c r="E235" s="9"/>
      <c r="F235" s="9"/>
      <c r="G235" s="15" t="str">
        <f aca="false">IF(E235="","",E235-F235)</f>
        <v/>
      </c>
      <c r="H235" s="6" t="str">
        <f aca="false">IF(B235="","",IFERROR(INDEX(Profissionais!$C$5:$C$24,MATCH(B235,Profissionais!$A$5:$A$24,0)),"?"))</f>
        <v/>
      </c>
      <c r="I235" s="15" t="str">
        <f aca="false">IF(OR(B235="",E235=""),"",IF(H235="CLT",0,G235*IFERROR(INDEX(Profissionais!$D$5:$D$24,MATCH(B235,Profissionais!$A$5:$A$24,0)),0)))</f>
        <v/>
      </c>
      <c r="J235" s="15" t="str">
        <f aca="false">IF(I235="","",IF(H235="PF",I235*Parâmetros!$B$8,0))</f>
        <v/>
      </c>
      <c r="K235" s="18" t="str">
        <f aca="false">IF(A235="","",DATE(YEAR(A235),MONTH(A235),1))</f>
        <v/>
      </c>
    </row>
    <row r="236" customFormat="false" ht="15" hidden="false" customHeight="false" outlineLevel="0" collapsed="false">
      <c r="A236" s="17"/>
      <c r="B236" s="14"/>
      <c r="C236" s="14"/>
      <c r="D236" s="14"/>
      <c r="E236" s="9"/>
      <c r="F236" s="9"/>
      <c r="G236" s="15" t="str">
        <f aca="false">IF(E236="","",E236-F236)</f>
        <v/>
      </c>
      <c r="H236" s="6" t="str">
        <f aca="false">IF(B236="","",IFERROR(INDEX(Profissionais!$C$5:$C$24,MATCH(B236,Profissionais!$A$5:$A$24,0)),"?"))</f>
        <v/>
      </c>
      <c r="I236" s="15" t="str">
        <f aca="false">IF(OR(B236="",E236=""),"",IF(H236="CLT",0,G236*IFERROR(INDEX(Profissionais!$D$5:$D$24,MATCH(B236,Profissionais!$A$5:$A$24,0)),0)))</f>
        <v/>
      </c>
      <c r="J236" s="15" t="str">
        <f aca="false">IF(I236="","",IF(H236="PF",I236*Parâmetros!$B$8,0))</f>
        <v/>
      </c>
      <c r="K236" s="18" t="str">
        <f aca="false">IF(A236="","",DATE(YEAR(A236),MONTH(A236),1))</f>
        <v/>
      </c>
    </row>
    <row r="237" customFormat="false" ht="15" hidden="false" customHeight="false" outlineLevel="0" collapsed="false">
      <c r="A237" s="17"/>
      <c r="B237" s="14"/>
      <c r="C237" s="14"/>
      <c r="D237" s="14"/>
      <c r="E237" s="9"/>
      <c r="F237" s="9"/>
      <c r="G237" s="15" t="str">
        <f aca="false">IF(E237="","",E237-F237)</f>
        <v/>
      </c>
      <c r="H237" s="6" t="str">
        <f aca="false">IF(B237="","",IFERROR(INDEX(Profissionais!$C$5:$C$24,MATCH(B237,Profissionais!$A$5:$A$24,0)),"?"))</f>
        <v/>
      </c>
      <c r="I237" s="15" t="str">
        <f aca="false">IF(OR(B237="",E237=""),"",IF(H237="CLT",0,G237*IFERROR(INDEX(Profissionais!$D$5:$D$24,MATCH(B237,Profissionais!$A$5:$A$24,0)),0)))</f>
        <v/>
      </c>
      <c r="J237" s="15" t="str">
        <f aca="false">IF(I237="","",IF(H237="PF",I237*Parâmetros!$B$8,0))</f>
        <v/>
      </c>
      <c r="K237" s="18" t="str">
        <f aca="false">IF(A237="","",DATE(YEAR(A237),MONTH(A237),1))</f>
        <v/>
      </c>
    </row>
    <row r="238" customFormat="false" ht="15" hidden="false" customHeight="false" outlineLevel="0" collapsed="false">
      <c r="A238" s="17"/>
      <c r="B238" s="14"/>
      <c r="C238" s="14"/>
      <c r="D238" s="14"/>
      <c r="E238" s="9"/>
      <c r="F238" s="9"/>
      <c r="G238" s="15" t="str">
        <f aca="false">IF(E238="","",E238-F238)</f>
        <v/>
      </c>
      <c r="H238" s="6" t="str">
        <f aca="false">IF(B238="","",IFERROR(INDEX(Profissionais!$C$5:$C$24,MATCH(B238,Profissionais!$A$5:$A$24,0)),"?"))</f>
        <v/>
      </c>
      <c r="I238" s="15" t="str">
        <f aca="false">IF(OR(B238="",E238=""),"",IF(H238="CLT",0,G238*IFERROR(INDEX(Profissionais!$D$5:$D$24,MATCH(B238,Profissionais!$A$5:$A$24,0)),0)))</f>
        <v/>
      </c>
      <c r="J238" s="15" t="str">
        <f aca="false">IF(I238="","",IF(H238="PF",I238*Parâmetros!$B$8,0))</f>
        <v/>
      </c>
      <c r="K238" s="18" t="str">
        <f aca="false">IF(A238="","",DATE(YEAR(A238),MONTH(A238),1))</f>
        <v/>
      </c>
    </row>
    <row r="239" customFormat="false" ht="15" hidden="false" customHeight="false" outlineLevel="0" collapsed="false">
      <c r="A239" s="17"/>
      <c r="B239" s="14"/>
      <c r="C239" s="14"/>
      <c r="D239" s="14"/>
      <c r="E239" s="9"/>
      <c r="F239" s="9"/>
      <c r="G239" s="15" t="str">
        <f aca="false">IF(E239="","",E239-F239)</f>
        <v/>
      </c>
      <c r="H239" s="6" t="str">
        <f aca="false">IF(B239="","",IFERROR(INDEX(Profissionais!$C$5:$C$24,MATCH(B239,Profissionais!$A$5:$A$24,0)),"?"))</f>
        <v/>
      </c>
      <c r="I239" s="15" t="str">
        <f aca="false">IF(OR(B239="",E239=""),"",IF(H239="CLT",0,G239*IFERROR(INDEX(Profissionais!$D$5:$D$24,MATCH(B239,Profissionais!$A$5:$A$24,0)),0)))</f>
        <v/>
      </c>
      <c r="J239" s="15" t="str">
        <f aca="false">IF(I239="","",IF(H239="PF",I239*Parâmetros!$B$8,0))</f>
        <v/>
      </c>
      <c r="K239" s="18" t="str">
        <f aca="false">IF(A239="","",DATE(YEAR(A239),MONTH(A239),1))</f>
        <v/>
      </c>
    </row>
    <row r="240" customFormat="false" ht="15" hidden="false" customHeight="false" outlineLevel="0" collapsed="false">
      <c r="A240" s="17"/>
      <c r="B240" s="14"/>
      <c r="C240" s="14"/>
      <c r="D240" s="14"/>
      <c r="E240" s="9"/>
      <c r="F240" s="9"/>
      <c r="G240" s="15" t="str">
        <f aca="false">IF(E240="","",E240-F240)</f>
        <v/>
      </c>
      <c r="H240" s="6" t="str">
        <f aca="false">IF(B240="","",IFERROR(INDEX(Profissionais!$C$5:$C$24,MATCH(B240,Profissionais!$A$5:$A$24,0)),"?"))</f>
        <v/>
      </c>
      <c r="I240" s="15" t="str">
        <f aca="false">IF(OR(B240="",E240=""),"",IF(H240="CLT",0,G240*IFERROR(INDEX(Profissionais!$D$5:$D$24,MATCH(B240,Profissionais!$A$5:$A$24,0)),0)))</f>
        <v/>
      </c>
      <c r="J240" s="15" t="str">
        <f aca="false">IF(I240="","",IF(H240="PF",I240*Parâmetros!$B$8,0))</f>
        <v/>
      </c>
      <c r="K240" s="18" t="str">
        <f aca="false">IF(A240="","",DATE(YEAR(A240),MONTH(A240),1))</f>
        <v/>
      </c>
    </row>
    <row r="241" customFormat="false" ht="15" hidden="false" customHeight="false" outlineLevel="0" collapsed="false">
      <c r="A241" s="17"/>
      <c r="B241" s="14"/>
      <c r="C241" s="14"/>
      <c r="D241" s="14"/>
      <c r="E241" s="9"/>
      <c r="F241" s="9"/>
      <c r="G241" s="15" t="str">
        <f aca="false">IF(E241="","",E241-F241)</f>
        <v/>
      </c>
      <c r="H241" s="6" t="str">
        <f aca="false">IF(B241="","",IFERROR(INDEX(Profissionais!$C$5:$C$24,MATCH(B241,Profissionais!$A$5:$A$24,0)),"?"))</f>
        <v/>
      </c>
      <c r="I241" s="15" t="str">
        <f aca="false">IF(OR(B241="",E241=""),"",IF(H241="CLT",0,G241*IFERROR(INDEX(Profissionais!$D$5:$D$24,MATCH(B241,Profissionais!$A$5:$A$24,0)),0)))</f>
        <v/>
      </c>
      <c r="J241" s="15" t="str">
        <f aca="false">IF(I241="","",IF(H241="PF",I241*Parâmetros!$B$8,0))</f>
        <v/>
      </c>
      <c r="K241" s="18" t="str">
        <f aca="false">IF(A241="","",DATE(YEAR(A241),MONTH(A241),1))</f>
        <v/>
      </c>
    </row>
    <row r="242" customFormat="false" ht="15" hidden="false" customHeight="false" outlineLevel="0" collapsed="false">
      <c r="A242" s="17"/>
      <c r="B242" s="14"/>
      <c r="C242" s="14"/>
      <c r="D242" s="14"/>
      <c r="E242" s="9"/>
      <c r="F242" s="9"/>
      <c r="G242" s="15" t="str">
        <f aca="false">IF(E242="","",E242-F242)</f>
        <v/>
      </c>
      <c r="H242" s="6" t="str">
        <f aca="false">IF(B242="","",IFERROR(INDEX(Profissionais!$C$5:$C$24,MATCH(B242,Profissionais!$A$5:$A$24,0)),"?"))</f>
        <v/>
      </c>
      <c r="I242" s="15" t="str">
        <f aca="false">IF(OR(B242="",E242=""),"",IF(H242="CLT",0,G242*IFERROR(INDEX(Profissionais!$D$5:$D$24,MATCH(B242,Profissionais!$A$5:$A$24,0)),0)))</f>
        <v/>
      </c>
      <c r="J242" s="15" t="str">
        <f aca="false">IF(I242="","",IF(H242="PF",I242*Parâmetros!$B$8,0))</f>
        <v/>
      </c>
      <c r="K242" s="18" t="str">
        <f aca="false">IF(A242="","",DATE(YEAR(A242),MONTH(A242),1))</f>
        <v/>
      </c>
    </row>
    <row r="243" customFormat="false" ht="15" hidden="false" customHeight="false" outlineLevel="0" collapsed="false">
      <c r="A243" s="17"/>
      <c r="B243" s="14"/>
      <c r="C243" s="14"/>
      <c r="D243" s="14"/>
      <c r="E243" s="9"/>
      <c r="F243" s="9"/>
      <c r="G243" s="15" t="str">
        <f aca="false">IF(E243="","",E243-F243)</f>
        <v/>
      </c>
      <c r="H243" s="6" t="str">
        <f aca="false">IF(B243="","",IFERROR(INDEX(Profissionais!$C$5:$C$24,MATCH(B243,Profissionais!$A$5:$A$24,0)),"?"))</f>
        <v/>
      </c>
      <c r="I243" s="15" t="str">
        <f aca="false">IF(OR(B243="",E243=""),"",IF(H243="CLT",0,G243*IFERROR(INDEX(Profissionais!$D$5:$D$24,MATCH(B243,Profissionais!$A$5:$A$24,0)),0)))</f>
        <v/>
      </c>
      <c r="J243" s="15" t="str">
        <f aca="false">IF(I243="","",IF(H243="PF",I243*Parâmetros!$B$8,0))</f>
        <v/>
      </c>
      <c r="K243" s="18" t="str">
        <f aca="false">IF(A243="","",DATE(YEAR(A243),MONTH(A243),1))</f>
        <v/>
      </c>
    </row>
    <row r="244" customFormat="false" ht="15" hidden="false" customHeight="false" outlineLevel="0" collapsed="false">
      <c r="A244" s="17"/>
      <c r="B244" s="14"/>
      <c r="C244" s="14"/>
      <c r="D244" s="14"/>
      <c r="E244" s="9"/>
      <c r="F244" s="9"/>
      <c r="G244" s="15" t="str">
        <f aca="false">IF(E244="","",E244-F244)</f>
        <v/>
      </c>
      <c r="H244" s="6" t="str">
        <f aca="false">IF(B244="","",IFERROR(INDEX(Profissionais!$C$5:$C$24,MATCH(B244,Profissionais!$A$5:$A$24,0)),"?"))</f>
        <v/>
      </c>
      <c r="I244" s="15" t="str">
        <f aca="false">IF(OR(B244="",E244=""),"",IF(H244="CLT",0,G244*IFERROR(INDEX(Profissionais!$D$5:$D$24,MATCH(B244,Profissionais!$A$5:$A$24,0)),0)))</f>
        <v/>
      </c>
      <c r="J244" s="15" t="str">
        <f aca="false">IF(I244="","",IF(H244="PF",I244*Parâmetros!$B$8,0))</f>
        <v/>
      </c>
      <c r="K244" s="18" t="str">
        <f aca="false">IF(A244="","",DATE(YEAR(A244),MONTH(A244),1))</f>
        <v/>
      </c>
    </row>
    <row r="245" customFormat="false" ht="15" hidden="false" customHeight="false" outlineLevel="0" collapsed="false">
      <c r="A245" s="17"/>
      <c r="B245" s="14"/>
      <c r="C245" s="14"/>
      <c r="D245" s="14"/>
      <c r="E245" s="9"/>
      <c r="F245" s="9"/>
      <c r="G245" s="15" t="str">
        <f aca="false">IF(E245="","",E245-F245)</f>
        <v/>
      </c>
      <c r="H245" s="6" t="str">
        <f aca="false">IF(B245="","",IFERROR(INDEX(Profissionais!$C$5:$C$24,MATCH(B245,Profissionais!$A$5:$A$24,0)),"?"))</f>
        <v/>
      </c>
      <c r="I245" s="15" t="str">
        <f aca="false">IF(OR(B245="",E245=""),"",IF(H245="CLT",0,G245*IFERROR(INDEX(Profissionais!$D$5:$D$24,MATCH(B245,Profissionais!$A$5:$A$24,0)),0)))</f>
        <v/>
      </c>
      <c r="J245" s="15" t="str">
        <f aca="false">IF(I245="","",IF(H245="PF",I245*Parâmetros!$B$8,0))</f>
        <v/>
      </c>
      <c r="K245" s="18" t="str">
        <f aca="false">IF(A245="","",DATE(YEAR(A245),MONTH(A245),1))</f>
        <v/>
      </c>
    </row>
    <row r="246" customFormat="false" ht="15" hidden="false" customHeight="false" outlineLevel="0" collapsed="false">
      <c r="A246" s="17"/>
      <c r="B246" s="14"/>
      <c r="C246" s="14"/>
      <c r="D246" s="14"/>
      <c r="E246" s="9"/>
      <c r="F246" s="9"/>
      <c r="G246" s="15" t="str">
        <f aca="false">IF(E246="","",E246-F246)</f>
        <v/>
      </c>
      <c r="H246" s="6" t="str">
        <f aca="false">IF(B246="","",IFERROR(INDEX(Profissionais!$C$5:$C$24,MATCH(B246,Profissionais!$A$5:$A$24,0)),"?"))</f>
        <v/>
      </c>
      <c r="I246" s="15" t="str">
        <f aca="false">IF(OR(B246="",E246=""),"",IF(H246="CLT",0,G246*IFERROR(INDEX(Profissionais!$D$5:$D$24,MATCH(B246,Profissionais!$A$5:$A$24,0)),0)))</f>
        <v/>
      </c>
      <c r="J246" s="15" t="str">
        <f aca="false">IF(I246="","",IF(H246="PF",I246*Parâmetros!$B$8,0))</f>
        <v/>
      </c>
      <c r="K246" s="18" t="str">
        <f aca="false">IF(A246="","",DATE(YEAR(A246),MONTH(A246),1))</f>
        <v/>
      </c>
    </row>
    <row r="247" customFormat="false" ht="15" hidden="false" customHeight="false" outlineLevel="0" collapsed="false">
      <c r="A247" s="17"/>
      <c r="B247" s="14"/>
      <c r="C247" s="14"/>
      <c r="D247" s="14"/>
      <c r="E247" s="9"/>
      <c r="F247" s="9"/>
      <c r="G247" s="15" t="str">
        <f aca="false">IF(E247="","",E247-F247)</f>
        <v/>
      </c>
      <c r="H247" s="6" t="str">
        <f aca="false">IF(B247="","",IFERROR(INDEX(Profissionais!$C$5:$C$24,MATCH(B247,Profissionais!$A$5:$A$24,0)),"?"))</f>
        <v/>
      </c>
      <c r="I247" s="15" t="str">
        <f aca="false">IF(OR(B247="",E247=""),"",IF(H247="CLT",0,G247*IFERROR(INDEX(Profissionais!$D$5:$D$24,MATCH(B247,Profissionais!$A$5:$A$24,0)),0)))</f>
        <v/>
      </c>
      <c r="J247" s="15" t="str">
        <f aca="false">IF(I247="","",IF(H247="PF",I247*Parâmetros!$B$8,0))</f>
        <v/>
      </c>
      <c r="K247" s="18" t="str">
        <f aca="false">IF(A247="","",DATE(YEAR(A247),MONTH(A247),1))</f>
        <v/>
      </c>
    </row>
    <row r="248" customFormat="false" ht="15" hidden="false" customHeight="false" outlineLevel="0" collapsed="false">
      <c r="A248" s="17"/>
      <c r="B248" s="14"/>
      <c r="C248" s="14"/>
      <c r="D248" s="14"/>
      <c r="E248" s="9"/>
      <c r="F248" s="9"/>
      <c r="G248" s="15" t="str">
        <f aca="false">IF(E248="","",E248-F248)</f>
        <v/>
      </c>
      <c r="H248" s="6" t="str">
        <f aca="false">IF(B248="","",IFERROR(INDEX(Profissionais!$C$5:$C$24,MATCH(B248,Profissionais!$A$5:$A$24,0)),"?"))</f>
        <v/>
      </c>
      <c r="I248" s="15" t="str">
        <f aca="false">IF(OR(B248="",E248=""),"",IF(H248="CLT",0,G248*IFERROR(INDEX(Profissionais!$D$5:$D$24,MATCH(B248,Profissionais!$A$5:$A$24,0)),0)))</f>
        <v/>
      </c>
      <c r="J248" s="15" t="str">
        <f aca="false">IF(I248="","",IF(H248="PF",I248*Parâmetros!$B$8,0))</f>
        <v/>
      </c>
      <c r="K248" s="18" t="str">
        <f aca="false">IF(A248="","",DATE(YEAR(A248),MONTH(A248),1))</f>
        <v/>
      </c>
    </row>
    <row r="249" customFormat="false" ht="15" hidden="false" customHeight="false" outlineLevel="0" collapsed="false">
      <c r="A249" s="17"/>
      <c r="B249" s="14"/>
      <c r="C249" s="14"/>
      <c r="D249" s="14"/>
      <c r="E249" s="9"/>
      <c r="F249" s="9"/>
      <c r="G249" s="15" t="str">
        <f aca="false">IF(E249="","",E249-F249)</f>
        <v/>
      </c>
      <c r="H249" s="6" t="str">
        <f aca="false">IF(B249="","",IFERROR(INDEX(Profissionais!$C$5:$C$24,MATCH(B249,Profissionais!$A$5:$A$24,0)),"?"))</f>
        <v/>
      </c>
      <c r="I249" s="15" t="str">
        <f aca="false">IF(OR(B249="",E249=""),"",IF(H249="CLT",0,G249*IFERROR(INDEX(Profissionais!$D$5:$D$24,MATCH(B249,Profissionais!$A$5:$A$24,0)),0)))</f>
        <v/>
      </c>
      <c r="J249" s="15" t="str">
        <f aca="false">IF(I249="","",IF(H249="PF",I249*Parâmetros!$B$8,0))</f>
        <v/>
      </c>
      <c r="K249" s="18" t="str">
        <f aca="false">IF(A249="","",DATE(YEAR(A249),MONTH(A249),1))</f>
        <v/>
      </c>
    </row>
    <row r="250" customFormat="false" ht="15" hidden="false" customHeight="false" outlineLevel="0" collapsed="false">
      <c r="A250" s="17"/>
      <c r="B250" s="14"/>
      <c r="C250" s="14"/>
      <c r="D250" s="14"/>
      <c r="E250" s="9"/>
      <c r="F250" s="9"/>
      <c r="G250" s="15" t="str">
        <f aca="false">IF(E250="","",E250-F250)</f>
        <v/>
      </c>
      <c r="H250" s="6" t="str">
        <f aca="false">IF(B250="","",IFERROR(INDEX(Profissionais!$C$5:$C$24,MATCH(B250,Profissionais!$A$5:$A$24,0)),"?"))</f>
        <v/>
      </c>
      <c r="I250" s="15" t="str">
        <f aca="false">IF(OR(B250="",E250=""),"",IF(H250="CLT",0,G250*IFERROR(INDEX(Profissionais!$D$5:$D$24,MATCH(B250,Profissionais!$A$5:$A$24,0)),0)))</f>
        <v/>
      </c>
      <c r="J250" s="15" t="str">
        <f aca="false">IF(I250="","",IF(H250="PF",I250*Parâmetros!$B$8,0))</f>
        <v/>
      </c>
      <c r="K250" s="18" t="str">
        <f aca="false">IF(A250="","",DATE(YEAR(A250),MONTH(A250),1))</f>
        <v/>
      </c>
    </row>
    <row r="251" customFormat="false" ht="15" hidden="false" customHeight="false" outlineLevel="0" collapsed="false">
      <c r="A251" s="17"/>
      <c r="B251" s="14"/>
      <c r="C251" s="14"/>
      <c r="D251" s="14"/>
      <c r="E251" s="9"/>
      <c r="F251" s="9"/>
      <c r="G251" s="15" t="str">
        <f aca="false">IF(E251="","",E251-F251)</f>
        <v/>
      </c>
      <c r="H251" s="6" t="str">
        <f aca="false">IF(B251="","",IFERROR(INDEX(Profissionais!$C$5:$C$24,MATCH(B251,Profissionais!$A$5:$A$24,0)),"?"))</f>
        <v/>
      </c>
      <c r="I251" s="15" t="str">
        <f aca="false">IF(OR(B251="",E251=""),"",IF(H251="CLT",0,G251*IFERROR(INDEX(Profissionais!$D$5:$D$24,MATCH(B251,Profissionais!$A$5:$A$24,0)),0)))</f>
        <v/>
      </c>
      <c r="J251" s="15" t="str">
        <f aca="false">IF(I251="","",IF(H251="PF",I251*Parâmetros!$B$8,0))</f>
        <v/>
      </c>
      <c r="K251" s="18" t="str">
        <f aca="false">IF(A251="","",DATE(YEAR(A251),MONTH(A251),1))</f>
        <v/>
      </c>
    </row>
    <row r="252" customFormat="false" ht="15" hidden="false" customHeight="false" outlineLevel="0" collapsed="false">
      <c r="A252" s="17"/>
      <c r="B252" s="14"/>
      <c r="C252" s="14"/>
      <c r="D252" s="14"/>
      <c r="E252" s="9"/>
      <c r="F252" s="9"/>
      <c r="G252" s="15" t="str">
        <f aca="false">IF(E252="","",E252-F252)</f>
        <v/>
      </c>
      <c r="H252" s="6" t="str">
        <f aca="false">IF(B252="","",IFERROR(INDEX(Profissionais!$C$5:$C$24,MATCH(B252,Profissionais!$A$5:$A$24,0)),"?"))</f>
        <v/>
      </c>
      <c r="I252" s="15" t="str">
        <f aca="false">IF(OR(B252="",E252=""),"",IF(H252="CLT",0,G252*IFERROR(INDEX(Profissionais!$D$5:$D$24,MATCH(B252,Profissionais!$A$5:$A$24,0)),0)))</f>
        <v/>
      </c>
      <c r="J252" s="15" t="str">
        <f aca="false">IF(I252="","",IF(H252="PF",I252*Parâmetros!$B$8,0))</f>
        <v/>
      </c>
      <c r="K252" s="18" t="str">
        <f aca="false">IF(A252="","",DATE(YEAR(A252),MONTH(A252),1))</f>
        <v/>
      </c>
    </row>
    <row r="253" customFormat="false" ht="15" hidden="false" customHeight="false" outlineLevel="0" collapsed="false">
      <c r="A253" s="17"/>
      <c r="B253" s="14"/>
      <c r="C253" s="14"/>
      <c r="D253" s="14"/>
      <c r="E253" s="9"/>
      <c r="F253" s="9"/>
      <c r="G253" s="15" t="str">
        <f aca="false">IF(E253="","",E253-F253)</f>
        <v/>
      </c>
      <c r="H253" s="6" t="str">
        <f aca="false">IF(B253="","",IFERROR(INDEX(Profissionais!$C$5:$C$24,MATCH(B253,Profissionais!$A$5:$A$24,0)),"?"))</f>
        <v/>
      </c>
      <c r="I253" s="15" t="str">
        <f aca="false">IF(OR(B253="",E253=""),"",IF(H253="CLT",0,G253*IFERROR(INDEX(Profissionais!$D$5:$D$24,MATCH(B253,Profissionais!$A$5:$A$24,0)),0)))</f>
        <v/>
      </c>
      <c r="J253" s="15" t="str">
        <f aca="false">IF(I253="","",IF(H253="PF",I253*Parâmetros!$B$8,0))</f>
        <v/>
      </c>
      <c r="K253" s="18" t="str">
        <f aca="false">IF(A253="","",DATE(YEAR(A253),MONTH(A253),1))</f>
        <v/>
      </c>
    </row>
    <row r="254" customFormat="false" ht="15" hidden="false" customHeight="false" outlineLevel="0" collapsed="false">
      <c r="A254" s="17"/>
      <c r="B254" s="14"/>
      <c r="C254" s="14"/>
      <c r="D254" s="14"/>
      <c r="E254" s="9"/>
      <c r="F254" s="9"/>
      <c r="G254" s="15" t="str">
        <f aca="false">IF(E254="","",E254-F254)</f>
        <v/>
      </c>
      <c r="H254" s="6" t="str">
        <f aca="false">IF(B254="","",IFERROR(INDEX(Profissionais!$C$5:$C$24,MATCH(B254,Profissionais!$A$5:$A$24,0)),"?"))</f>
        <v/>
      </c>
      <c r="I254" s="15" t="str">
        <f aca="false">IF(OR(B254="",E254=""),"",IF(H254="CLT",0,G254*IFERROR(INDEX(Profissionais!$D$5:$D$24,MATCH(B254,Profissionais!$A$5:$A$24,0)),0)))</f>
        <v/>
      </c>
      <c r="J254" s="15" t="str">
        <f aca="false">IF(I254="","",IF(H254="PF",I254*Parâmetros!$B$8,0))</f>
        <v/>
      </c>
      <c r="K254" s="18" t="str">
        <f aca="false">IF(A254="","",DATE(YEAR(A254),MONTH(A254),1))</f>
        <v/>
      </c>
    </row>
    <row r="255" customFormat="false" ht="15" hidden="false" customHeight="false" outlineLevel="0" collapsed="false">
      <c r="A255" s="17"/>
      <c r="B255" s="14"/>
      <c r="C255" s="14"/>
      <c r="D255" s="14"/>
      <c r="E255" s="9"/>
      <c r="F255" s="9"/>
      <c r="G255" s="15" t="str">
        <f aca="false">IF(E255="","",E255-F255)</f>
        <v/>
      </c>
      <c r="H255" s="6" t="str">
        <f aca="false">IF(B255="","",IFERROR(INDEX(Profissionais!$C$5:$C$24,MATCH(B255,Profissionais!$A$5:$A$24,0)),"?"))</f>
        <v/>
      </c>
      <c r="I255" s="15" t="str">
        <f aca="false">IF(OR(B255="",E255=""),"",IF(H255="CLT",0,G255*IFERROR(INDEX(Profissionais!$D$5:$D$24,MATCH(B255,Profissionais!$A$5:$A$24,0)),0)))</f>
        <v/>
      </c>
      <c r="J255" s="15" t="str">
        <f aca="false">IF(I255="","",IF(H255="PF",I255*Parâmetros!$B$8,0))</f>
        <v/>
      </c>
      <c r="K255" s="18" t="str">
        <f aca="false">IF(A255="","",DATE(YEAR(A255),MONTH(A255),1))</f>
        <v/>
      </c>
    </row>
    <row r="256" customFormat="false" ht="15" hidden="false" customHeight="false" outlineLevel="0" collapsed="false">
      <c r="A256" s="17"/>
      <c r="B256" s="14"/>
      <c r="C256" s="14"/>
      <c r="D256" s="14"/>
      <c r="E256" s="9"/>
      <c r="F256" s="9"/>
      <c r="G256" s="15" t="str">
        <f aca="false">IF(E256="","",E256-F256)</f>
        <v/>
      </c>
      <c r="H256" s="6" t="str">
        <f aca="false">IF(B256="","",IFERROR(INDEX(Profissionais!$C$5:$C$24,MATCH(B256,Profissionais!$A$5:$A$24,0)),"?"))</f>
        <v/>
      </c>
      <c r="I256" s="15" t="str">
        <f aca="false">IF(OR(B256="",E256=""),"",IF(H256="CLT",0,G256*IFERROR(INDEX(Profissionais!$D$5:$D$24,MATCH(B256,Profissionais!$A$5:$A$24,0)),0)))</f>
        <v/>
      </c>
      <c r="J256" s="15" t="str">
        <f aca="false">IF(I256="","",IF(H256="PF",I256*Parâmetros!$B$8,0))</f>
        <v/>
      </c>
      <c r="K256" s="18" t="str">
        <f aca="false">IF(A256="","",DATE(YEAR(A256),MONTH(A256),1))</f>
        <v/>
      </c>
    </row>
    <row r="257" customFormat="false" ht="15" hidden="false" customHeight="false" outlineLevel="0" collapsed="false">
      <c r="A257" s="17"/>
      <c r="B257" s="14"/>
      <c r="C257" s="14"/>
      <c r="D257" s="14"/>
      <c r="E257" s="9"/>
      <c r="F257" s="9"/>
      <c r="G257" s="15" t="str">
        <f aca="false">IF(E257="","",E257-F257)</f>
        <v/>
      </c>
      <c r="H257" s="6" t="str">
        <f aca="false">IF(B257="","",IFERROR(INDEX(Profissionais!$C$5:$C$24,MATCH(B257,Profissionais!$A$5:$A$24,0)),"?"))</f>
        <v/>
      </c>
      <c r="I257" s="15" t="str">
        <f aca="false">IF(OR(B257="",E257=""),"",IF(H257="CLT",0,G257*IFERROR(INDEX(Profissionais!$D$5:$D$24,MATCH(B257,Profissionais!$A$5:$A$24,0)),0)))</f>
        <v/>
      </c>
      <c r="J257" s="15" t="str">
        <f aca="false">IF(I257="","",IF(H257="PF",I257*Parâmetros!$B$8,0))</f>
        <v/>
      </c>
      <c r="K257" s="18" t="str">
        <f aca="false">IF(A257="","",DATE(YEAR(A257),MONTH(A257),1))</f>
        <v/>
      </c>
    </row>
    <row r="258" customFormat="false" ht="15" hidden="false" customHeight="false" outlineLevel="0" collapsed="false">
      <c r="A258" s="17"/>
      <c r="B258" s="14"/>
      <c r="C258" s="14"/>
      <c r="D258" s="14"/>
      <c r="E258" s="9"/>
      <c r="F258" s="9"/>
      <c r="G258" s="15" t="str">
        <f aca="false">IF(E258="","",E258-F258)</f>
        <v/>
      </c>
      <c r="H258" s="6" t="str">
        <f aca="false">IF(B258="","",IFERROR(INDEX(Profissionais!$C$5:$C$24,MATCH(B258,Profissionais!$A$5:$A$24,0)),"?"))</f>
        <v/>
      </c>
      <c r="I258" s="15" t="str">
        <f aca="false">IF(OR(B258="",E258=""),"",IF(H258="CLT",0,G258*IFERROR(INDEX(Profissionais!$D$5:$D$24,MATCH(B258,Profissionais!$A$5:$A$24,0)),0)))</f>
        <v/>
      </c>
      <c r="J258" s="15" t="str">
        <f aca="false">IF(I258="","",IF(H258="PF",I258*Parâmetros!$B$8,0))</f>
        <v/>
      </c>
      <c r="K258" s="18" t="str">
        <f aca="false">IF(A258="","",DATE(YEAR(A258),MONTH(A258),1))</f>
        <v/>
      </c>
    </row>
    <row r="259" customFormat="false" ht="15" hidden="false" customHeight="false" outlineLevel="0" collapsed="false">
      <c r="A259" s="17"/>
      <c r="B259" s="14"/>
      <c r="C259" s="14"/>
      <c r="D259" s="14"/>
      <c r="E259" s="9"/>
      <c r="F259" s="9"/>
      <c r="G259" s="15" t="str">
        <f aca="false">IF(E259="","",E259-F259)</f>
        <v/>
      </c>
      <c r="H259" s="6" t="str">
        <f aca="false">IF(B259="","",IFERROR(INDEX(Profissionais!$C$5:$C$24,MATCH(B259,Profissionais!$A$5:$A$24,0)),"?"))</f>
        <v/>
      </c>
      <c r="I259" s="15" t="str">
        <f aca="false">IF(OR(B259="",E259=""),"",IF(H259="CLT",0,G259*IFERROR(INDEX(Profissionais!$D$5:$D$24,MATCH(B259,Profissionais!$A$5:$A$24,0)),0)))</f>
        <v/>
      </c>
      <c r="J259" s="15" t="str">
        <f aca="false">IF(I259="","",IF(H259="PF",I259*Parâmetros!$B$8,0))</f>
        <v/>
      </c>
      <c r="K259" s="18" t="str">
        <f aca="false">IF(A259="","",DATE(YEAR(A259),MONTH(A259),1))</f>
        <v/>
      </c>
    </row>
    <row r="260" customFormat="false" ht="15" hidden="false" customHeight="false" outlineLevel="0" collapsed="false">
      <c r="A260" s="17"/>
      <c r="B260" s="14"/>
      <c r="C260" s="14"/>
      <c r="D260" s="14"/>
      <c r="E260" s="9"/>
      <c r="F260" s="9"/>
      <c r="G260" s="15" t="str">
        <f aca="false">IF(E260="","",E260-F260)</f>
        <v/>
      </c>
      <c r="H260" s="6" t="str">
        <f aca="false">IF(B260="","",IFERROR(INDEX(Profissionais!$C$5:$C$24,MATCH(B260,Profissionais!$A$5:$A$24,0)),"?"))</f>
        <v/>
      </c>
      <c r="I260" s="15" t="str">
        <f aca="false">IF(OR(B260="",E260=""),"",IF(H260="CLT",0,G260*IFERROR(INDEX(Profissionais!$D$5:$D$24,MATCH(B260,Profissionais!$A$5:$A$24,0)),0)))</f>
        <v/>
      </c>
      <c r="J260" s="15" t="str">
        <f aca="false">IF(I260="","",IF(H260="PF",I260*Parâmetros!$B$8,0))</f>
        <v/>
      </c>
      <c r="K260" s="18" t="str">
        <f aca="false">IF(A260="","",DATE(YEAR(A260),MONTH(A260),1))</f>
        <v/>
      </c>
    </row>
    <row r="261" customFormat="false" ht="15" hidden="false" customHeight="false" outlineLevel="0" collapsed="false">
      <c r="A261" s="17"/>
      <c r="B261" s="14"/>
      <c r="C261" s="14"/>
      <c r="D261" s="14"/>
      <c r="E261" s="9"/>
      <c r="F261" s="9"/>
      <c r="G261" s="15" t="str">
        <f aca="false">IF(E261="","",E261-F261)</f>
        <v/>
      </c>
      <c r="H261" s="6" t="str">
        <f aca="false">IF(B261="","",IFERROR(INDEX(Profissionais!$C$5:$C$24,MATCH(B261,Profissionais!$A$5:$A$24,0)),"?"))</f>
        <v/>
      </c>
      <c r="I261" s="15" t="str">
        <f aca="false">IF(OR(B261="",E261=""),"",IF(H261="CLT",0,G261*IFERROR(INDEX(Profissionais!$D$5:$D$24,MATCH(B261,Profissionais!$A$5:$A$24,0)),0)))</f>
        <v/>
      </c>
      <c r="J261" s="15" t="str">
        <f aca="false">IF(I261="","",IF(H261="PF",I261*Parâmetros!$B$8,0))</f>
        <v/>
      </c>
      <c r="K261" s="18" t="str">
        <f aca="false">IF(A261="","",DATE(YEAR(A261),MONTH(A261),1))</f>
        <v/>
      </c>
    </row>
    <row r="262" customFormat="false" ht="15" hidden="false" customHeight="false" outlineLevel="0" collapsed="false">
      <c r="A262" s="17"/>
      <c r="B262" s="14"/>
      <c r="C262" s="14"/>
      <c r="D262" s="14"/>
      <c r="E262" s="9"/>
      <c r="F262" s="9"/>
      <c r="G262" s="15" t="str">
        <f aca="false">IF(E262="","",E262-F262)</f>
        <v/>
      </c>
      <c r="H262" s="6" t="str">
        <f aca="false">IF(B262="","",IFERROR(INDEX(Profissionais!$C$5:$C$24,MATCH(B262,Profissionais!$A$5:$A$24,0)),"?"))</f>
        <v/>
      </c>
      <c r="I262" s="15" t="str">
        <f aca="false">IF(OR(B262="",E262=""),"",IF(H262="CLT",0,G262*IFERROR(INDEX(Profissionais!$D$5:$D$24,MATCH(B262,Profissionais!$A$5:$A$24,0)),0)))</f>
        <v/>
      </c>
      <c r="J262" s="15" t="str">
        <f aca="false">IF(I262="","",IF(H262="PF",I262*Parâmetros!$B$8,0))</f>
        <v/>
      </c>
      <c r="K262" s="18" t="str">
        <f aca="false">IF(A262="","",DATE(YEAR(A262),MONTH(A262),1))</f>
        <v/>
      </c>
    </row>
    <row r="263" customFormat="false" ht="15" hidden="false" customHeight="false" outlineLevel="0" collapsed="false">
      <c r="A263" s="17"/>
      <c r="B263" s="14"/>
      <c r="C263" s="14"/>
      <c r="D263" s="14"/>
      <c r="E263" s="9"/>
      <c r="F263" s="9"/>
      <c r="G263" s="15" t="str">
        <f aca="false">IF(E263="","",E263-F263)</f>
        <v/>
      </c>
      <c r="H263" s="6" t="str">
        <f aca="false">IF(B263="","",IFERROR(INDEX(Profissionais!$C$5:$C$24,MATCH(B263,Profissionais!$A$5:$A$24,0)),"?"))</f>
        <v/>
      </c>
      <c r="I263" s="15" t="str">
        <f aca="false">IF(OR(B263="",E263=""),"",IF(H263="CLT",0,G263*IFERROR(INDEX(Profissionais!$D$5:$D$24,MATCH(B263,Profissionais!$A$5:$A$24,0)),0)))</f>
        <v/>
      </c>
      <c r="J263" s="15" t="str">
        <f aca="false">IF(I263="","",IF(H263="PF",I263*Parâmetros!$B$8,0))</f>
        <v/>
      </c>
      <c r="K263" s="18" t="str">
        <f aca="false">IF(A263="","",DATE(YEAR(A263),MONTH(A263),1))</f>
        <v/>
      </c>
    </row>
    <row r="264" customFormat="false" ht="15" hidden="false" customHeight="false" outlineLevel="0" collapsed="false">
      <c r="A264" s="17"/>
      <c r="B264" s="14"/>
      <c r="C264" s="14"/>
      <c r="D264" s="14"/>
      <c r="E264" s="9"/>
      <c r="F264" s="9"/>
      <c r="G264" s="15" t="str">
        <f aca="false">IF(E264="","",E264-F264)</f>
        <v/>
      </c>
      <c r="H264" s="6" t="str">
        <f aca="false">IF(B264="","",IFERROR(INDEX(Profissionais!$C$5:$C$24,MATCH(B264,Profissionais!$A$5:$A$24,0)),"?"))</f>
        <v/>
      </c>
      <c r="I264" s="15" t="str">
        <f aca="false">IF(OR(B264="",E264=""),"",IF(H264="CLT",0,G264*IFERROR(INDEX(Profissionais!$D$5:$D$24,MATCH(B264,Profissionais!$A$5:$A$24,0)),0)))</f>
        <v/>
      </c>
      <c r="J264" s="15" t="str">
        <f aca="false">IF(I264="","",IF(H264="PF",I264*Parâmetros!$B$8,0))</f>
        <v/>
      </c>
      <c r="K264" s="18" t="str">
        <f aca="false">IF(A264="","",DATE(YEAR(A264),MONTH(A264),1))</f>
        <v/>
      </c>
    </row>
    <row r="265" customFormat="false" ht="15" hidden="false" customHeight="false" outlineLevel="0" collapsed="false">
      <c r="A265" s="17"/>
      <c r="B265" s="14"/>
      <c r="C265" s="14"/>
      <c r="D265" s="14"/>
      <c r="E265" s="9"/>
      <c r="F265" s="9"/>
      <c r="G265" s="15" t="str">
        <f aca="false">IF(E265="","",E265-F265)</f>
        <v/>
      </c>
      <c r="H265" s="6" t="str">
        <f aca="false">IF(B265="","",IFERROR(INDEX(Profissionais!$C$5:$C$24,MATCH(B265,Profissionais!$A$5:$A$24,0)),"?"))</f>
        <v/>
      </c>
      <c r="I265" s="15" t="str">
        <f aca="false">IF(OR(B265="",E265=""),"",IF(H265="CLT",0,G265*IFERROR(INDEX(Profissionais!$D$5:$D$24,MATCH(B265,Profissionais!$A$5:$A$24,0)),0)))</f>
        <v/>
      </c>
      <c r="J265" s="15" t="str">
        <f aca="false">IF(I265="","",IF(H265="PF",I265*Parâmetros!$B$8,0))</f>
        <v/>
      </c>
      <c r="K265" s="18" t="str">
        <f aca="false">IF(A265="","",DATE(YEAR(A265),MONTH(A265),1))</f>
        <v/>
      </c>
    </row>
    <row r="266" customFormat="false" ht="15" hidden="false" customHeight="false" outlineLevel="0" collapsed="false">
      <c r="A266" s="17"/>
      <c r="B266" s="14"/>
      <c r="C266" s="14"/>
      <c r="D266" s="14"/>
      <c r="E266" s="9"/>
      <c r="F266" s="9"/>
      <c r="G266" s="15" t="str">
        <f aca="false">IF(E266="","",E266-F266)</f>
        <v/>
      </c>
      <c r="H266" s="6" t="str">
        <f aca="false">IF(B266="","",IFERROR(INDEX(Profissionais!$C$5:$C$24,MATCH(B266,Profissionais!$A$5:$A$24,0)),"?"))</f>
        <v/>
      </c>
      <c r="I266" s="15" t="str">
        <f aca="false">IF(OR(B266="",E266=""),"",IF(H266="CLT",0,G266*IFERROR(INDEX(Profissionais!$D$5:$D$24,MATCH(B266,Profissionais!$A$5:$A$24,0)),0)))</f>
        <v/>
      </c>
      <c r="J266" s="15" t="str">
        <f aca="false">IF(I266="","",IF(H266="PF",I266*Parâmetros!$B$8,0))</f>
        <v/>
      </c>
      <c r="K266" s="18" t="str">
        <f aca="false">IF(A266="","",DATE(YEAR(A266),MONTH(A266),1))</f>
        <v/>
      </c>
    </row>
    <row r="267" customFormat="false" ht="15" hidden="false" customHeight="false" outlineLevel="0" collapsed="false">
      <c r="A267" s="17"/>
      <c r="B267" s="14"/>
      <c r="C267" s="14"/>
      <c r="D267" s="14"/>
      <c r="E267" s="9"/>
      <c r="F267" s="9"/>
      <c r="G267" s="15" t="str">
        <f aca="false">IF(E267="","",E267-F267)</f>
        <v/>
      </c>
      <c r="H267" s="6" t="str">
        <f aca="false">IF(B267="","",IFERROR(INDEX(Profissionais!$C$5:$C$24,MATCH(B267,Profissionais!$A$5:$A$24,0)),"?"))</f>
        <v/>
      </c>
      <c r="I267" s="15" t="str">
        <f aca="false">IF(OR(B267="",E267=""),"",IF(H267="CLT",0,G267*IFERROR(INDEX(Profissionais!$D$5:$D$24,MATCH(B267,Profissionais!$A$5:$A$24,0)),0)))</f>
        <v/>
      </c>
      <c r="J267" s="15" t="str">
        <f aca="false">IF(I267="","",IF(H267="PF",I267*Parâmetros!$B$8,0))</f>
        <v/>
      </c>
      <c r="K267" s="18" t="str">
        <f aca="false">IF(A267="","",DATE(YEAR(A267),MONTH(A267),1))</f>
        <v/>
      </c>
    </row>
    <row r="268" customFormat="false" ht="15" hidden="false" customHeight="false" outlineLevel="0" collapsed="false">
      <c r="A268" s="17"/>
      <c r="B268" s="14"/>
      <c r="C268" s="14"/>
      <c r="D268" s="14"/>
      <c r="E268" s="9"/>
      <c r="F268" s="9"/>
      <c r="G268" s="15" t="str">
        <f aca="false">IF(E268="","",E268-F268)</f>
        <v/>
      </c>
      <c r="H268" s="6" t="str">
        <f aca="false">IF(B268="","",IFERROR(INDEX(Profissionais!$C$5:$C$24,MATCH(B268,Profissionais!$A$5:$A$24,0)),"?"))</f>
        <v/>
      </c>
      <c r="I268" s="15" t="str">
        <f aca="false">IF(OR(B268="",E268=""),"",IF(H268="CLT",0,G268*IFERROR(INDEX(Profissionais!$D$5:$D$24,MATCH(B268,Profissionais!$A$5:$A$24,0)),0)))</f>
        <v/>
      </c>
      <c r="J268" s="15" t="str">
        <f aca="false">IF(I268="","",IF(H268="PF",I268*Parâmetros!$B$8,0))</f>
        <v/>
      </c>
      <c r="K268" s="18" t="str">
        <f aca="false">IF(A268="","",DATE(YEAR(A268),MONTH(A268),1))</f>
        <v/>
      </c>
    </row>
    <row r="269" customFormat="false" ht="15" hidden="false" customHeight="false" outlineLevel="0" collapsed="false">
      <c r="A269" s="17"/>
      <c r="B269" s="14"/>
      <c r="C269" s="14"/>
      <c r="D269" s="14"/>
      <c r="E269" s="9"/>
      <c r="F269" s="9"/>
      <c r="G269" s="15" t="str">
        <f aca="false">IF(E269="","",E269-F269)</f>
        <v/>
      </c>
      <c r="H269" s="6" t="str">
        <f aca="false">IF(B269="","",IFERROR(INDEX(Profissionais!$C$5:$C$24,MATCH(B269,Profissionais!$A$5:$A$24,0)),"?"))</f>
        <v/>
      </c>
      <c r="I269" s="15" t="str">
        <f aca="false">IF(OR(B269="",E269=""),"",IF(H269="CLT",0,G269*IFERROR(INDEX(Profissionais!$D$5:$D$24,MATCH(B269,Profissionais!$A$5:$A$24,0)),0)))</f>
        <v/>
      </c>
      <c r="J269" s="15" t="str">
        <f aca="false">IF(I269="","",IF(H269="PF",I269*Parâmetros!$B$8,0))</f>
        <v/>
      </c>
      <c r="K269" s="18" t="str">
        <f aca="false">IF(A269="","",DATE(YEAR(A269),MONTH(A269),1))</f>
        <v/>
      </c>
    </row>
    <row r="270" customFormat="false" ht="15" hidden="false" customHeight="false" outlineLevel="0" collapsed="false">
      <c r="A270" s="17"/>
      <c r="B270" s="14"/>
      <c r="C270" s="14"/>
      <c r="D270" s="14"/>
      <c r="E270" s="9"/>
      <c r="F270" s="9"/>
      <c r="G270" s="15" t="str">
        <f aca="false">IF(E270="","",E270-F270)</f>
        <v/>
      </c>
      <c r="H270" s="6" t="str">
        <f aca="false">IF(B270="","",IFERROR(INDEX(Profissionais!$C$5:$C$24,MATCH(B270,Profissionais!$A$5:$A$24,0)),"?"))</f>
        <v/>
      </c>
      <c r="I270" s="15" t="str">
        <f aca="false">IF(OR(B270="",E270=""),"",IF(H270="CLT",0,G270*IFERROR(INDEX(Profissionais!$D$5:$D$24,MATCH(B270,Profissionais!$A$5:$A$24,0)),0)))</f>
        <v/>
      </c>
      <c r="J270" s="15" t="str">
        <f aca="false">IF(I270="","",IF(H270="PF",I270*Parâmetros!$B$8,0))</f>
        <v/>
      </c>
      <c r="K270" s="18" t="str">
        <f aca="false">IF(A270="","",DATE(YEAR(A270),MONTH(A270),1))</f>
        <v/>
      </c>
    </row>
    <row r="271" customFormat="false" ht="15" hidden="false" customHeight="false" outlineLevel="0" collapsed="false">
      <c r="A271" s="17"/>
      <c r="B271" s="14"/>
      <c r="C271" s="14"/>
      <c r="D271" s="14"/>
      <c r="E271" s="9"/>
      <c r="F271" s="9"/>
      <c r="G271" s="15" t="str">
        <f aca="false">IF(E271="","",E271-F271)</f>
        <v/>
      </c>
      <c r="H271" s="6" t="str">
        <f aca="false">IF(B271="","",IFERROR(INDEX(Profissionais!$C$5:$C$24,MATCH(B271,Profissionais!$A$5:$A$24,0)),"?"))</f>
        <v/>
      </c>
      <c r="I271" s="15" t="str">
        <f aca="false">IF(OR(B271="",E271=""),"",IF(H271="CLT",0,G271*IFERROR(INDEX(Profissionais!$D$5:$D$24,MATCH(B271,Profissionais!$A$5:$A$24,0)),0)))</f>
        <v/>
      </c>
      <c r="J271" s="15" t="str">
        <f aca="false">IF(I271="","",IF(H271="PF",I271*Parâmetros!$B$8,0))</f>
        <v/>
      </c>
      <c r="K271" s="18" t="str">
        <f aca="false">IF(A271="","",DATE(YEAR(A271),MONTH(A271),1))</f>
        <v/>
      </c>
    </row>
    <row r="272" customFormat="false" ht="15" hidden="false" customHeight="false" outlineLevel="0" collapsed="false">
      <c r="A272" s="17"/>
      <c r="B272" s="14"/>
      <c r="C272" s="14"/>
      <c r="D272" s="14"/>
      <c r="E272" s="9"/>
      <c r="F272" s="9"/>
      <c r="G272" s="15" t="str">
        <f aca="false">IF(E272="","",E272-F272)</f>
        <v/>
      </c>
      <c r="H272" s="6" t="str">
        <f aca="false">IF(B272="","",IFERROR(INDEX(Profissionais!$C$5:$C$24,MATCH(B272,Profissionais!$A$5:$A$24,0)),"?"))</f>
        <v/>
      </c>
      <c r="I272" s="15" t="str">
        <f aca="false">IF(OR(B272="",E272=""),"",IF(H272="CLT",0,G272*IFERROR(INDEX(Profissionais!$D$5:$D$24,MATCH(B272,Profissionais!$A$5:$A$24,0)),0)))</f>
        <v/>
      </c>
      <c r="J272" s="15" t="str">
        <f aca="false">IF(I272="","",IF(H272="PF",I272*Parâmetros!$B$8,0))</f>
        <v/>
      </c>
      <c r="K272" s="18" t="str">
        <f aca="false">IF(A272="","",DATE(YEAR(A272),MONTH(A272),1))</f>
        <v/>
      </c>
    </row>
    <row r="273" customFormat="false" ht="15" hidden="false" customHeight="false" outlineLevel="0" collapsed="false">
      <c r="A273" s="17"/>
      <c r="B273" s="14"/>
      <c r="C273" s="14"/>
      <c r="D273" s="14"/>
      <c r="E273" s="9"/>
      <c r="F273" s="9"/>
      <c r="G273" s="15" t="str">
        <f aca="false">IF(E273="","",E273-F273)</f>
        <v/>
      </c>
      <c r="H273" s="6" t="str">
        <f aca="false">IF(B273="","",IFERROR(INDEX(Profissionais!$C$5:$C$24,MATCH(B273,Profissionais!$A$5:$A$24,0)),"?"))</f>
        <v/>
      </c>
      <c r="I273" s="15" t="str">
        <f aca="false">IF(OR(B273="",E273=""),"",IF(H273="CLT",0,G273*IFERROR(INDEX(Profissionais!$D$5:$D$24,MATCH(B273,Profissionais!$A$5:$A$24,0)),0)))</f>
        <v/>
      </c>
      <c r="J273" s="15" t="str">
        <f aca="false">IF(I273="","",IF(H273="PF",I273*Parâmetros!$B$8,0))</f>
        <v/>
      </c>
      <c r="K273" s="18" t="str">
        <f aca="false">IF(A273="","",DATE(YEAR(A273),MONTH(A273),1))</f>
        <v/>
      </c>
    </row>
    <row r="274" customFormat="false" ht="15" hidden="false" customHeight="false" outlineLevel="0" collapsed="false">
      <c r="A274" s="17"/>
      <c r="B274" s="14"/>
      <c r="C274" s="14"/>
      <c r="D274" s="14"/>
      <c r="E274" s="9"/>
      <c r="F274" s="9"/>
      <c r="G274" s="15" t="str">
        <f aca="false">IF(E274="","",E274-F274)</f>
        <v/>
      </c>
      <c r="H274" s="6" t="str">
        <f aca="false">IF(B274="","",IFERROR(INDEX(Profissionais!$C$5:$C$24,MATCH(B274,Profissionais!$A$5:$A$24,0)),"?"))</f>
        <v/>
      </c>
      <c r="I274" s="15" t="str">
        <f aca="false">IF(OR(B274="",E274=""),"",IF(H274="CLT",0,G274*IFERROR(INDEX(Profissionais!$D$5:$D$24,MATCH(B274,Profissionais!$A$5:$A$24,0)),0)))</f>
        <v/>
      </c>
      <c r="J274" s="15" t="str">
        <f aca="false">IF(I274="","",IF(H274="PF",I274*Parâmetros!$B$8,0))</f>
        <v/>
      </c>
      <c r="K274" s="18" t="str">
        <f aca="false">IF(A274="","",DATE(YEAR(A274),MONTH(A274),1))</f>
        <v/>
      </c>
    </row>
    <row r="275" customFormat="false" ht="15" hidden="false" customHeight="false" outlineLevel="0" collapsed="false">
      <c r="A275" s="17"/>
      <c r="B275" s="14"/>
      <c r="C275" s="14"/>
      <c r="D275" s="14"/>
      <c r="E275" s="9"/>
      <c r="F275" s="9"/>
      <c r="G275" s="15" t="str">
        <f aca="false">IF(E275="","",E275-F275)</f>
        <v/>
      </c>
      <c r="H275" s="6" t="str">
        <f aca="false">IF(B275="","",IFERROR(INDEX(Profissionais!$C$5:$C$24,MATCH(B275,Profissionais!$A$5:$A$24,0)),"?"))</f>
        <v/>
      </c>
      <c r="I275" s="15" t="str">
        <f aca="false">IF(OR(B275="",E275=""),"",IF(H275="CLT",0,G275*IFERROR(INDEX(Profissionais!$D$5:$D$24,MATCH(B275,Profissionais!$A$5:$A$24,0)),0)))</f>
        <v/>
      </c>
      <c r="J275" s="15" t="str">
        <f aca="false">IF(I275="","",IF(H275="PF",I275*Parâmetros!$B$8,0))</f>
        <v/>
      </c>
      <c r="K275" s="18" t="str">
        <f aca="false">IF(A275="","",DATE(YEAR(A275),MONTH(A275),1))</f>
        <v/>
      </c>
    </row>
    <row r="276" customFormat="false" ht="15" hidden="false" customHeight="false" outlineLevel="0" collapsed="false">
      <c r="A276" s="17"/>
      <c r="B276" s="14"/>
      <c r="C276" s="14"/>
      <c r="D276" s="14"/>
      <c r="E276" s="9"/>
      <c r="F276" s="9"/>
      <c r="G276" s="15" t="str">
        <f aca="false">IF(E276="","",E276-F276)</f>
        <v/>
      </c>
      <c r="H276" s="6" t="str">
        <f aca="false">IF(B276="","",IFERROR(INDEX(Profissionais!$C$5:$C$24,MATCH(B276,Profissionais!$A$5:$A$24,0)),"?"))</f>
        <v/>
      </c>
      <c r="I276" s="15" t="str">
        <f aca="false">IF(OR(B276="",E276=""),"",IF(H276="CLT",0,G276*IFERROR(INDEX(Profissionais!$D$5:$D$24,MATCH(B276,Profissionais!$A$5:$A$24,0)),0)))</f>
        <v/>
      </c>
      <c r="J276" s="15" t="str">
        <f aca="false">IF(I276="","",IF(H276="PF",I276*Parâmetros!$B$8,0))</f>
        <v/>
      </c>
      <c r="K276" s="18" t="str">
        <f aca="false">IF(A276="","",DATE(YEAR(A276),MONTH(A276),1))</f>
        <v/>
      </c>
    </row>
    <row r="277" customFormat="false" ht="15" hidden="false" customHeight="false" outlineLevel="0" collapsed="false">
      <c r="A277" s="17"/>
      <c r="B277" s="14"/>
      <c r="C277" s="14"/>
      <c r="D277" s="14"/>
      <c r="E277" s="9"/>
      <c r="F277" s="9"/>
      <c r="G277" s="15" t="str">
        <f aca="false">IF(E277="","",E277-F277)</f>
        <v/>
      </c>
      <c r="H277" s="6" t="str">
        <f aca="false">IF(B277="","",IFERROR(INDEX(Profissionais!$C$5:$C$24,MATCH(B277,Profissionais!$A$5:$A$24,0)),"?"))</f>
        <v/>
      </c>
      <c r="I277" s="15" t="str">
        <f aca="false">IF(OR(B277="",E277=""),"",IF(H277="CLT",0,G277*IFERROR(INDEX(Profissionais!$D$5:$D$24,MATCH(B277,Profissionais!$A$5:$A$24,0)),0)))</f>
        <v/>
      </c>
      <c r="J277" s="15" t="str">
        <f aca="false">IF(I277="","",IF(H277="PF",I277*Parâmetros!$B$8,0))</f>
        <v/>
      </c>
      <c r="K277" s="18" t="str">
        <f aca="false">IF(A277="","",DATE(YEAR(A277),MONTH(A277),1))</f>
        <v/>
      </c>
    </row>
    <row r="278" customFormat="false" ht="15" hidden="false" customHeight="false" outlineLevel="0" collapsed="false">
      <c r="A278" s="17"/>
      <c r="B278" s="14"/>
      <c r="C278" s="14"/>
      <c r="D278" s="14"/>
      <c r="E278" s="9"/>
      <c r="F278" s="9"/>
      <c r="G278" s="15" t="str">
        <f aca="false">IF(E278="","",E278-F278)</f>
        <v/>
      </c>
      <c r="H278" s="6" t="str">
        <f aca="false">IF(B278="","",IFERROR(INDEX(Profissionais!$C$5:$C$24,MATCH(B278,Profissionais!$A$5:$A$24,0)),"?"))</f>
        <v/>
      </c>
      <c r="I278" s="15" t="str">
        <f aca="false">IF(OR(B278="",E278=""),"",IF(H278="CLT",0,G278*IFERROR(INDEX(Profissionais!$D$5:$D$24,MATCH(B278,Profissionais!$A$5:$A$24,0)),0)))</f>
        <v/>
      </c>
      <c r="J278" s="15" t="str">
        <f aca="false">IF(I278="","",IF(H278="PF",I278*Parâmetros!$B$8,0))</f>
        <v/>
      </c>
      <c r="K278" s="18" t="str">
        <f aca="false">IF(A278="","",DATE(YEAR(A278),MONTH(A278),1))</f>
        <v/>
      </c>
    </row>
    <row r="279" customFormat="false" ht="15" hidden="false" customHeight="false" outlineLevel="0" collapsed="false">
      <c r="A279" s="17"/>
      <c r="B279" s="14"/>
      <c r="C279" s="14"/>
      <c r="D279" s="14"/>
      <c r="E279" s="9"/>
      <c r="F279" s="9"/>
      <c r="G279" s="15" t="str">
        <f aca="false">IF(E279="","",E279-F279)</f>
        <v/>
      </c>
      <c r="H279" s="6" t="str">
        <f aca="false">IF(B279="","",IFERROR(INDEX(Profissionais!$C$5:$C$24,MATCH(B279,Profissionais!$A$5:$A$24,0)),"?"))</f>
        <v/>
      </c>
      <c r="I279" s="15" t="str">
        <f aca="false">IF(OR(B279="",E279=""),"",IF(H279="CLT",0,G279*IFERROR(INDEX(Profissionais!$D$5:$D$24,MATCH(B279,Profissionais!$A$5:$A$24,0)),0)))</f>
        <v/>
      </c>
      <c r="J279" s="15" t="str">
        <f aca="false">IF(I279="","",IF(H279="PF",I279*Parâmetros!$B$8,0))</f>
        <v/>
      </c>
      <c r="K279" s="18" t="str">
        <f aca="false">IF(A279="","",DATE(YEAR(A279),MONTH(A279),1))</f>
        <v/>
      </c>
    </row>
    <row r="280" customFormat="false" ht="15" hidden="false" customHeight="false" outlineLevel="0" collapsed="false">
      <c r="A280" s="17"/>
      <c r="B280" s="14"/>
      <c r="C280" s="14"/>
      <c r="D280" s="14"/>
      <c r="E280" s="9"/>
      <c r="F280" s="9"/>
      <c r="G280" s="15" t="str">
        <f aca="false">IF(E280="","",E280-F280)</f>
        <v/>
      </c>
      <c r="H280" s="6" t="str">
        <f aca="false">IF(B280="","",IFERROR(INDEX(Profissionais!$C$5:$C$24,MATCH(B280,Profissionais!$A$5:$A$24,0)),"?"))</f>
        <v/>
      </c>
      <c r="I280" s="15" t="str">
        <f aca="false">IF(OR(B280="",E280=""),"",IF(H280="CLT",0,G280*IFERROR(INDEX(Profissionais!$D$5:$D$24,MATCH(B280,Profissionais!$A$5:$A$24,0)),0)))</f>
        <v/>
      </c>
      <c r="J280" s="15" t="str">
        <f aca="false">IF(I280="","",IF(H280="PF",I280*Parâmetros!$B$8,0))</f>
        <v/>
      </c>
      <c r="K280" s="18" t="str">
        <f aca="false">IF(A280="","",DATE(YEAR(A280),MONTH(A280),1))</f>
        <v/>
      </c>
    </row>
    <row r="281" customFormat="false" ht="15" hidden="false" customHeight="false" outlineLevel="0" collapsed="false">
      <c r="A281" s="17"/>
      <c r="B281" s="14"/>
      <c r="C281" s="14"/>
      <c r="D281" s="14"/>
      <c r="E281" s="9"/>
      <c r="F281" s="9"/>
      <c r="G281" s="15" t="str">
        <f aca="false">IF(E281="","",E281-F281)</f>
        <v/>
      </c>
      <c r="H281" s="6" t="str">
        <f aca="false">IF(B281="","",IFERROR(INDEX(Profissionais!$C$5:$C$24,MATCH(B281,Profissionais!$A$5:$A$24,0)),"?"))</f>
        <v/>
      </c>
      <c r="I281" s="15" t="str">
        <f aca="false">IF(OR(B281="",E281=""),"",IF(H281="CLT",0,G281*IFERROR(INDEX(Profissionais!$D$5:$D$24,MATCH(B281,Profissionais!$A$5:$A$24,0)),0)))</f>
        <v/>
      </c>
      <c r="J281" s="15" t="str">
        <f aca="false">IF(I281="","",IF(H281="PF",I281*Parâmetros!$B$8,0))</f>
        <v/>
      </c>
      <c r="K281" s="18" t="str">
        <f aca="false">IF(A281="","",DATE(YEAR(A281),MONTH(A281),1))</f>
        <v/>
      </c>
    </row>
    <row r="282" customFormat="false" ht="15" hidden="false" customHeight="false" outlineLevel="0" collapsed="false">
      <c r="A282" s="17"/>
      <c r="B282" s="14"/>
      <c r="C282" s="14"/>
      <c r="D282" s="14"/>
      <c r="E282" s="9"/>
      <c r="F282" s="9"/>
      <c r="G282" s="15" t="str">
        <f aca="false">IF(E282="","",E282-F282)</f>
        <v/>
      </c>
      <c r="H282" s="6" t="str">
        <f aca="false">IF(B282="","",IFERROR(INDEX(Profissionais!$C$5:$C$24,MATCH(B282,Profissionais!$A$5:$A$24,0)),"?"))</f>
        <v/>
      </c>
      <c r="I282" s="15" t="str">
        <f aca="false">IF(OR(B282="",E282=""),"",IF(H282="CLT",0,G282*IFERROR(INDEX(Profissionais!$D$5:$D$24,MATCH(B282,Profissionais!$A$5:$A$24,0)),0)))</f>
        <v/>
      </c>
      <c r="J282" s="15" t="str">
        <f aca="false">IF(I282="","",IF(H282="PF",I282*Parâmetros!$B$8,0))</f>
        <v/>
      </c>
      <c r="K282" s="18" t="str">
        <f aca="false">IF(A282="","",DATE(YEAR(A282),MONTH(A282),1))</f>
        <v/>
      </c>
    </row>
    <row r="283" customFormat="false" ht="15" hidden="false" customHeight="false" outlineLevel="0" collapsed="false">
      <c r="A283" s="17"/>
      <c r="B283" s="14"/>
      <c r="C283" s="14"/>
      <c r="D283" s="14"/>
      <c r="E283" s="9"/>
      <c r="F283" s="9"/>
      <c r="G283" s="15" t="str">
        <f aca="false">IF(E283="","",E283-F283)</f>
        <v/>
      </c>
      <c r="H283" s="6" t="str">
        <f aca="false">IF(B283="","",IFERROR(INDEX(Profissionais!$C$5:$C$24,MATCH(B283,Profissionais!$A$5:$A$24,0)),"?"))</f>
        <v/>
      </c>
      <c r="I283" s="15" t="str">
        <f aca="false">IF(OR(B283="",E283=""),"",IF(H283="CLT",0,G283*IFERROR(INDEX(Profissionais!$D$5:$D$24,MATCH(B283,Profissionais!$A$5:$A$24,0)),0)))</f>
        <v/>
      </c>
      <c r="J283" s="15" t="str">
        <f aca="false">IF(I283="","",IF(H283="PF",I283*Parâmetros!$B$8,0))</f>
        <v/>
      </c>
      <c r="K283" s="18" t="str">
        <f aca="false">IF(A283="","",DATE(YEAR(A283),MONTH(A283),1))</f>
        <v/>
      </c>
    </row>
    <row r="284" customFormat="false" ht="15" hidden="false" customHeight="false" outlineLevel="0" collapsed="false">
      <c r="A284" s="17"/>
      <c r="B284" s="14"/>
      <c r="C284" s="14"/>
      <c r="D284" s="14"/>
      <c r="E284" s="9"/>
      <c r="F284" s="9"/>
      <c r="G284" s="15" t="str">
        <f aca="false">IF(E284="","",E284-F284)</f>
        <v/>
      </c>
      <c r="H284" s="6" t="str">
        <f aca="false">IF(B284="","",IFERROR(INDEX(Profissionais!$C$5:$C$24,MATCH(B284,Profissionais!$A$5:$A$24,0)),"?"))</f>
        <v/>
      </c>
      <c r="I284" s="15" t="str">
        <f aca="false">IF(OR(B284="",E284=""),"",IF(H284="CLT",0,G284*IFERROR(INDEX(Profissionais!$D$5:$D$24,MATCH(B284,Profissionais!$A$5:$A$24,0)),0)))</f>
        <v/>
      </c>
      <c r="J284" s="15" t="str">
        <f aca="false">IF(I284="","",IF(H284="PF",I284*Parâmetros!$B$8,0))</f>
        <v/>
      </c>
      <c r="K284" s="18" t="str">
        <f aca="false">IF(A284="","",DATE(YEAR(A284),MONTH(A284),1))</f>
        <v/>
      </c>
    </row>
    <row r="285" customFormat="false" ht="15" hidden="false" customHeight="false" outlineLevel="0" collapsed="false">
      <c r="A285" s="17"/>
      <c r="B285" s="14"/>
      <c r="C285" s="14"/>
      <c r="D285" s="14"/>
      <c r="E285" s="9"/>
      <c r="F285" s="9"/>
      <c r="G285" s="15" t="str">
        <f aca="false">IF(E285="","",E285-F285)</f>
        <v/>
      </c>
      <c r="H285" s="6" t="str">
        <f aca="false">IF(B285="","",IFERROR(INDEX(Profissionais!$C$5:$C$24,MATCH(B285,Profissionais!$A$5:$A$24,0)),"?"))</f>
        <v/>
      </c>
      <c r="I285" s="15" t="str">
        <f aca="false">IF(OR(B285="",E285=""),"",IF(H285="CLT",0,G285*IFERROR(INDEX(Profissionais!$D$5:$D$24,MATCH(B285,Profissionais!$A$5:$A$24,0)),0)))</f>
        <v/>
      </c>
      <c r="J285" s="15" t="str">
        <f aca="false">IF(I285="","",IF(H285="PF",I285*Parâmetros!$B$8,0))</f>
        <v/>
      </c>
      <c r="K285" s="18" t="str">
        <f aca="false">IF(A285="","",DATE(YEAR(A285),MONTH(A285),1))</f>
        <v/>
      </c>
    </row>
    <row r="286" customFormat="false" ht="15" hidden="false" customHeight="false" outlineLevel="0" collapsed="false">
      <c r="A286" s="17"/>
      <c r="B286" s="14"/>
      <c r="C286" s="14"/>
      <c r="D286" s="14"/>
      <c r="E286" s="9"/>
      <c r="F286" s="9"/>
      <c r="G286" s="15" t="str">
        <f aca="false">IF(E286="","",E286-F286)</f>
        <v/>
      </c>
      <c r="H286" s="6" t="str">
        <f aca="false">IF(B286="","",IFERROR(INDEX(Profissionais!$C$5:$C$24,MATCH(B286,Profissionais!$A$5:$A$24,0)),"?"))</f>
        <v/>
      </c>
      <c r="I286" s="15" t="str">
        <f aca="false">IF(OR(B286="",E286=""),"",IF(H286="CLT",0,G286*IFERROR(INDEX(Profissionais!$D$5:$D$24,MATCH(B286,Profissionais!$A$5:$A$24,0)),0)))</f>
        <v/>
      </c>
      <c r="J286" s="15" t="str">
        <f aca="false">IF(I286="","",IF(H286="PF",I286*Parâmetros!$B$8,0))</f>
        <v/>
      </c>
      <c r="K286" s="18" t="str">
        <f aca="false">IF(A286="","",DATE(YEAR(A286),MONTH(A286),1))</f>
        <v/>
      </c>
    </row>
    <row r="287" customFormat="false" ht="15" hidden="false" customHeight="false" outlineLevel="0" collapsed="false">
      <c r="A287" s="17"/>
      <c r="B287" s="14"/>
      <c r="C287" s="14"/>
      <c r="D287" s="14"/>
      <c r="E287" s="9"/>
      <c r="F287" s="9"/>
      <c r="G287" s="15" t="str">
        <f aca="false">IF(E287="","",E287-F287)</f>
        <v/>
      </c>
      <c r="H287" s="6" t="str">
        <f aca="false">IF(B287="","",IFERROR(INDEX(Profissionais!$C$5:$C$24,MATCH(B287,Profissionais!$A$5:$A$24,0)),"?"))</f>
        <v/>
      </c>
      <c r="I287" s="15" t="str">
        <f aca="false">IF(OR(B287="",E287=""),"",IF(H287="CLT",0,G287*IFERROR(INDEX(Profissionais!$D$5:$D$24,MATCH(B287,Profissionais!$A$5:$A$24,0)),0)))</f>
        <v/>
      </c>
      <c r="J287" s="15" t="str">
        <f aca="false">IF(I287="","",IF(H287="PF",I287*Parâmetros!$B$8,0))</f>
        <v/>
      </c>
      <c r="K287" s="18" t="str">
        <f aca="false">IF(A287="","",DATE(YEAR(A287),MONTH(A287),1))</f>
        <v/>
      </c>
    </row>
    <row r="288" customFormat="false" ht="15" hidden="false" customHeight="false" outlineLevel="0" collapsed="false">
      <c r="A288" s="17"/>
      <c r="B288" s="14"/>
      <c r="C288" s="14"/>
      <c r="D288" s="14"/>
      <c r="E288" s="9"/>
      <c r="F288" s="9"/>
      <c r="G288" s="15" t="str">
        <f aca="false">IF(E288="","",E288-F288)</f>
        <v/>
      </c>
      <c r="H288" s="6" t="str">
        <f aca="false">IF(B288="","",IFERROR(INDEX(Profissionais!$C$5:$C$24,MATCH(B288,Profissionais!$A$5:$A$24,0)),"?"))</f>
        <v/>
      </c>
      <c r="I288" s="15" t="str">
        <f aca="false">IF(OR(B288="",E288=""),"",IF(H288="CLT",0,G288*IFERROR(INDEX(Profissionais!$D$5:$D$24,MATCH(B288,Profissionais!$A$5:$A$24,0)),0)))</f>
        <v/>
      </c>
      <c r="J288" s="15" t="str">
        <f aca="false">IF(I288="","",IF(H288="PF",I288*Parâmetros!$B$8,0))</f>
        <v/>
      </c>
      <c r="K288" s="18" t="str">
        <f aca="false">IF(A288="","",DATE(YEAR(A288),MONTH(A288),1))</f>
        <v/>
      </c>
    </row>
    <row r="289" customFormat="false" ht="15" hidden="false" customHeight="false" outlineLevel="0" collapsed="false">
      <c r="A289" s="17"/>
      <c r="B289" s="14"/>
      <c r="C289" s="14"/>
      <c r="D289" s="14"/>
      <c r="E289" s="9"/>
      <c r="F289" s="9"/>
      <c r="G289" s="15" t="str">
        <f aca="false">IF(E289="","",E289-F289)</f>
        <v/>
      </c>
      <c r="H289" s="6" t="str">
        <f aca="false">IF(B289="","",IFERROR(INDEX(Profissionais!$C$5:$C$24,MATCH(B289,Profissionais!$A$5:$A$24,0)),"?"))</f>
        <v/>
      </c>
      <c r="I289" s="15" t="str">
        <f aca="false">IF(OR(B289="",E289=""),"",IF(H289="CLT",0,G289*IFERROR(INDEX(Profissionais!$D$5:$D$24,MATCH(B289,Profissionais!$A$5:$A$24,0)),0)))</f>
        <v/>
      </c>
      <c r="J289" s="15" t="str">
        <f aca="false">IF(I289="","",IF(H289="PF",I289*Parâmetros!$B$8,0))</f>
        <v/>
      </c>
      <c r="K289" s="18" t="str">
        <f aca="false">IF(A289="","",DATE(YEAR(A289),MONTH(A289),1))</f>
        <v/>
      </c>
    </row>
    <row r="290" customFormat="false" ht="15" hidden="false" customHeight="false" outlineLevel="0" collapsed="false">
      <c r="A290" s="17"/>
      <c r="B290" s="14"/>
      <c r="C290" s="14"/>
      <c r="D290" s="14"/>
      <c r="E290" s="9"/>
      <c r="F290" s="9"/>
      <c r="G290" s="15" t="str">
        <f aca="false">IF(E290="","",E290-F290)</f>
        <v/>
      </c>
      <c r="H290" s="6" t="str">
        <f aca="false">IF(B290="","",IFERROR(INDEX(Profissionais!$C$5:$C$24,MATCH(B290,Profissionais!$A$5:$A$24,0)),"?"))</f>
        <v/>
      </c>
      <c r="I290" s="15" t="str">
        <f aca="false">IF(OR(B290="",E290=""),"",IF(H290="CLT",0,G290*IFERROR(INDEX(Profissionais!$D$5:$D$24,MATCH(B290,Profissionais!$A$5:$A$24,0)),0)))</f>
        <v/>
      </c>
      <c r="J290" s="15" t="str">
        <f aca="false">IF(I290="","",IF(H290="PF",I290*Parâmetros!$B$8,0))</f>
        <v/>
      </c>
      <c r="K290" s="18" t="str">
        <f aca="false">IF(A290="","",DATE(YEAR(A290),MONTH(A290),1))</f>
        <v/>
      </c>
    </row>
    <row r="291" customFormat="false" ht="15" hidden="false" customHeight="false" outlineLevel="0" collapsed="false">
      <c r="A291" s="17"/>
      <c r="B291" s="14"/>
      <c r="C291" s="14"/>
      <c r="D291" s="14"/>
      <c r="E291" s="9"/>
      <c r="F291" s="9"/>
      <c r="G291" s="15" t="str">
        <f aca="false">IF(E291="","",E291-F291)</f>
        <v/>
      </c>
      <c r="H291" s="6" t="str">
        <f aca="false">IF(B291="","",IFERROR(INDEX(Profissionais!$C$5:$C$24,MATCH(B291,Profissionais!$A$5:$A$24,0)),"?"))</f>
        <v/>
      </c>
      <c r="I291" s="15" t="str">
        <f aca="false">IF(OR(B291="",E291=""),"",IF(H291="CLT",0,G291*IFERROR(INDEX(Profissionais!$D$5:$D$24,MATCH(B291,Profissionais!$A$5:$A$24,0)),0)))</f>
        <v/>
      </c>
      <c r="J291" s="15" t="str">
        <f aca="false">IF(I291="","",IF(H291="PF",I291*Parâmetros!$B$8,0))</f>
        <v/>
      </c>
      <c r="K291" s="18" t="str">
        <f aca="false">IF(A291="","",DATE(YEAR(A291),MONTH(A291),1))</f>
        <v/>
      </c>
    </row>
    <row r="292" customFormat="false" ht="15" hidden="false" customHeight="false" outlineLevel="0" collapsed="false">
      <c r="A292" s="17"/>
      <c r="B292" s="14"/>
      <c r="C292" s="14"/>
      <c r="D292" s="14"/>
      <c r="E292" s="9"/>
      <c r="F292" s="9"/>
      <c r="G292" s="15" t="str">
        <f aca="false">IF(E292="","",E292-F292)</f>
        <v/>
      </c>
      <c r="H292" s="6" t="str">
        <f aca="false">IF(B292="","",IFERROR(INDEX(Profissionais!$C$5:$C$24,MATCH(B292,Profissionais!$A$5:$A$24,0)),"?"))</f>
        <v/>
      </c>
      <c r="I292" s="15" t="str">
        <f aca="false">IF(OR(B292="",E292=""),"",IF(H292="CLT",0,G292*IFERROR(INDEX(Profissionais!$D$5:$D$24,MATCH(B292,Profissionais!$A$5:$A$24,0)),0)))</f>
        <v/>
      </c>
      <c r="J292" s="15" t="str">
        <f aca="false">IF(I292="","",IF(H292="PF",I292*Parâmetros!$B$8,0))</f>
        <v/>
      </c>
      <c r="K292" s="18" t="str">
        <f aca="false">IF(A292="","",DATE(YEAR(A292),MONTH(A292),1))</f>
        <v/>
      </c>
    </row>
    <row r="293" customFormat="false" ht="15" hidden="false" customHeight="false" outlineLevel="0" collapsed="false">
      <c r="A293" s="17"/>
      <c r="B293" s="14"/>
      <c r="C293" s="14"/>
      <c r="D293" s="14"/>
      <c r="E293" s="9"/>
      <c r="F293" s="9"/>
      <c r="G293" s="15" t="str">
        <f aca="false">IF(E293="","",E293-F293)</f>
        <v/>
      </c>
      <c r="H293" s="6" t="str">
        <f aca="false">IF(B293="","",IFERROR(INDEX(Profissionais!$C$5:$C$24,MATCH(B293,Profissionais!$A$5:$A$24,0)),"?"))</f>
        <v/>
      </c>
      <c r="I293" s="15" t="str">
        <f aca="false">IF(OR(B293="",E293=""),"",IF(H293="CLT",0,G293*IFERROR(INDEX(Profissionais!$D$5:$D$24,MATCH(B293,Profissionais!$A$5:$A$24,0)),0)))</f>
        <v/>
      </c>
      <c r="J293" s="15" t="str">
        <f aca="false">IF(I293="","",IF(H293="PF",I293*Parâmetros!$B$8,0))</f>
        <v/>
      </c>
      <c r="K293" s="18" t="str">
        <f aca="false">IF(A293="","",DATE(YEAR(A293),MONTH(A293),1))</f>
        <v/>
      </c>
    </row>
    <row r="294" customFormat="false" ht="15" hidden="false" customHeight="false" outlineLevel="0" collapsed="false">
      <c r="A294" s="17"/>
      <c r="B294" s="14"/>
      <c r="C294" s="14"/>
      <c r="D294" s="14"/>
      <c r="E294" s="9"/>
      <c r="F294" s="9"/>
      <c r="G294" s="15" t="str">
        <f aca="false">IF(E294="","",E294-F294)</f>
        <v/>
      </c>
      <c r="H294" s="6" t="str">
        <f aca="false">IF(B294="","",IFERROR(INDEX(Profissionais!$C$5:$C$24,MATCH(B294,Profissionais!$A$5:$A$24,0)),"?"))</f>
        <v/>
      </c>
      <c r="I294" s="15" t="str">
        <f aca="false">IF(OR(B294="",E294=""),"",IF(H294="CLT",0,G294*IFERROR(INDEX(Profissionais!$D$5:$D$24,MATCH(B294,Profissionais!$A$5:$A$24,0)),0)))</f>
        <v/>
      </c>
      <c r="J294" s="15" t="str">
        <f aca="false">IF(I294="","",IF(H294="PF",I294*Parâmetros!$B$8,0))</f>
        <v/>
      </c>
      <c r="K294" s="18" t="str">
        <f aca="false">IF(A294="","",DATE(YEAR(A294),MONTH(A294),1))</f>
        <v/>
      </c>
    </row>
    <row r="295" customFormat="false" ht="15" hidden="false" customHeight="false" outlineLevel="0" collapsed="false">
      <c r="A295" s="17"/>
      <c r="B295" s="14"/>
      <c r="C295" s="14"/>
      <c r="D295" s="14"/>
      <c r="E295" s="9"/>
      <c r="F295" s="9"/>
      <c r="G295" s="15" t="str">
        <f aca="false">IF(E295="","",E295-F295)</f>
        <v/>
      </c>
      <c r="H295" s="6" t="str">
        <f aca="false">IF(B295="","",IFERROR(INDEX(Profissionais!$C$5:$C$24,MATCH(B295,Profissionais!$A$5:$A$24,0)),"?"))</f>
        <v/>
      </c>
      <c r="I295" s="15" t="str">
        <f aca="false">IF(OR(B295="",E295=""),"",IF(H295="CLT",0,G295*IFERROR(INDEX(Profissionais!$D$5:$D$24,MATCH(B295,Profissionais!$A$5:$A$24,0)),0)))</f>
        <v/>
      </c>
      <c r="J295" s="15" t="str">
        <f aca="false">IF(I295="","",IF(H295="PF",I295*Parâmetros!$B$8,0))</f>
        <v/>
      </c>
      <c r="K295" s="18" t="str">
        <f aca="false">IF(A295="","",DATE(YEAR(A295),MONTH(A295),1))</f>
        <v/>
      </c>
    </row>
    <row r="296" customFormat="false" ht="15" hidden="false" customHeight="false" outlineLevel="0" collapsed="false">
      <c r="A296" s="17"/>
      <c r="B296" s="14"/>
      <c r="C296" s="14"/>
      <c r="D296" s="14"/>
      <c r="E296" s="9"/>
      <c r="F296" s="9"/>
      <c r="G296" s="15" t="str">
        <f aca="false">IF(E296="","",E296-F296)</f>
        <v/>
      </c>
      <c r="H296" s="6" t="str">
        <f aca="false">IF(B296="","",IFERROR(INDEX(Profissionais!$C$5:$C$24,MATCH(B296,Profissionais!$A$5:$A$24,0)),"?"))</f>
        <v/>
      </c>
      <c r="I296" s="15" t="str">
        <f aca="false">IF(OR(B296="",E296=""),"",IF(H296="CLT",0,G296*IFERROR(INDEX(Profissionais!$D$5:$D$24,MATCH(B296,Profissionais!$A$5:$A$24,0)),0)))</f>
        <v/>
      </c>
      <c r="J296" s="15" t="str">
        <f aca="false">IF(I296="","",IF(H296="PF",I296*Parâmetros!$B$8,0))</f>
        <v/>
      </c>
      <c r="K296" s="18" t="str">
        <f aca="false">IF(A296="","",DATE(YEAR(A296),MONTH(A296),1))</f>
        <v/>
      </c>
    </row>
    <row r="297" customFormat="false" ht="15" hidden="false" customHeight="false" outlineLevel="0" collapsed="false">
      <c r="A297" s="17"/>
      <c r="B297" s="14"/>
      <c r="C297" s="14"/>
      <c r="D297" s="14"/>
      <c r="E297" s="9"/>
      <c r="F297" s="9"/>
      <c r="G297" s="15" t="str">
        <f aca="false">IF(E297="","",E297-F297)</f>
        <v/>
      </c>
      <c r="H297" s="6" t="str">
        <f aca="false">IF(B297="","",IFERROR(INDEX(Profissionais!$C$5:$C$24,MATCH(B297,Profissionais!$A$5:$A$24,0)),"?"))</f>
        <v/>
      </c>
      <c r="I297" s="15" t="str">
        <f aca="false">IF(OR(B297="",E297=""),"",IF(H297="CLT",0,G297*IFERROR(INDEX(Profissionais!$D$5:$D$24,MATCH(B297,Profissionais!$A$5:$A$24,0)),0)))</f>
        <v/>
      </c>
      <c r="J297" s="15" t="str">
        <f aca="false">IF(I297="","",IF(H297="PF",I297*Parâmetros!$B$8,0))</f>
        <v/>
      </c>
      <c r="K297" s="18" t="str">
        <f aca="false">IF(A297="","",DATE(YEAR(A297),MONTH(A297),1))</f>
        <v/>
      </c>
    </row>
    <row r="298" customFormat="false" ht="15" hidden="false" customHeight="false" outlineLevel="0" collapsed="false">
      <c r="A298" s="17"/>
      <c r="B298" s="14"/>
      <c r="C298" s="14"/>
      <c r="D298" s="14"/>
      <c r="E298" s="9"/>
      <c r="F298" s="9"/>
      <c r="G298" s="15" t="str">
        <f aca="false">IF(E298="","",E298-F298)</f>
        <v/>
      </c>
      <c r="H298" s="6" t="str">
        <f aca="false">IF(B298="","",IFERROR(INDEX(Profissionais!$C$5:$C$24,MATCH(B298,Profissionais!$A$5:$A$24,0)),"?"))</f>
        <v/>
      </c>
      <c r="I298" s="15" t="str">
        <f aca="false">IF(OR(B298="",E298=""),"",IF(H298="CLT",0,G298*IFERROR(INDEX(Profissionais!$D$5:$D$24,MATCH(B298,Profissionais!$A$5:$A$24,0)),0)))</f>
        <v/>
      </c>
      <c r="J298" s="15" t="str">
        <f aca="false">IF(I298="","",IF(H298="PF",I298*Parâmetros!$B$8,0))</f>
        <v/>
      </c>
      <c r="K298" s="18" t="str">
        <f aca="false">IF(A298="","",DATE(YEAR(A298),MONTH(A298),1))</f>
        <v/>
      </c>
    </row>
    <row r="299" customFormat="false" ht="15" hidden="false" customHeight="false" outlineLevel="0" collapsed="false">
      <c r="A299" s="17"/>
      <c r="B299" s="14"/>
      <c r="C299" s="14"/>
      <c r="D299" s="14"/>
      <c r="E299" s="9"/>
      <c r="F299" s="9"/>
      <c r="G299" s="15" t="str">
        <f aca="false">IF(E299="","",E299-F299)</f>
        <v/>
      </c>
      <c r="H299" s="6" t="str">
        <f aca="false">IF(B299="","",IFERROR(INDEX(Profissionais!$C$5:$C$24,MATCH(B299,Profissionais!$A$5:$A$24,0)),"?"))</f>
        <v/>
      </c>
      <c r="I299" s="15" t="str">
        <f aca="false">IF(OR(B299="",E299=""),"",IF(H299="CLT",0,G299*IFERROR(INDEX(Profissionais!$D$5:$D$24,MATCH(B299,Profissionais!$A$5:$A$24,0)),0)))</f>
        <v/>
      </c>
      <c r="J299" s="15" t="str">
        <f aca="false">IF(I299="","",IF(H299="PF",I299*Parâmetros!$B$8,0))</f>
        <v/>
      </c>
      <c r="K299" s="18" t="str">
        <f aca="false">IF(A299="","",DATE(YEAR(A299),MONTH(A299),1))</f>
        <v/>
      </c>
    </row>
    <row r="300" customFormat="false" ht="15" hidden="false" customHeight="false" outlineLevel="0" collapsed="false">
      <c r="A300" s="17"/>
      <c r="B300" s="14"/>
      <c r="C300" s="14"/>
      <c r="D300" s="14"/>
      <c r="E300" s="9"/>
      <c r="F300" s="9"/>
      <c r="G300" s="15" t="str">
        <f aca="false">IF(E300="","",E300-F300)</f>
        <v/>
      </c>
      <c r="H300" s="6" t="str">
        <f aca="false">IF(B300="","",IFERROR(INDEX(Profissionais!$C$5:$C$24,MATCH(B300,Profissionais!$A$5:$A$24,0)),"?"))</f>
        <v/>
      </c>
      <c r="I300" s="15" t="str">
        <f aca="false">IF(OR(B300="",E300=""),"",IF(H300="CLT",0,G300*IFERROR(INDEX(Profissionais!$D$5:$D$24,MATCH(B300,Profissionais!$A$5:$A$24,0)),0)))</f>
        <v/>
      </c>
      <c r="J300" s="15" t="str">
        <f aca="false">IF(I300="","",IF(H300="PF",I300*Parâmetros!$B$8,0))</f>
        <v/>
      </c>
      <c r="K300" s="18" t="str">
        <f aca="false">IF(A300="","",DATE(YEAR(A300),MONTH(A300),1))</f>
        <v/>
      </c>
    </row>
    <row r="301" customFormat="false" ht="15" hidden="false" customHeight="false" outlineLevel="0" collapsed="false">
      <c r="A301" s="17"/>
      <c r="B301" s="14"/>
      <c r="C301" s="14"/>
      <c r="D301" s="14"/>
      <c r="E301" s="9"/>
      <c r="F301" s="9"/>
      <c r="G301" s="15" t="str">
        <f aca="false">IF(E301="","",E301-F301)</f>
        <v/>
      </c>
      <c r="H301" s="6" t="str">
        <f aca="false">IF(B301="","",IFERROR(INDEX(Profissionais!$C$5:$C$24,MATCH(B301,Profissionais!$A$5:$A$24,0)),"?"))</f>
        <v/>
      </c>
      <c r="I301" s="15" t="str">
        <f aca="false">IF(OR(B301="",E301=""),"",IF(H301="CLT",0,G301*IFERROR(INDEX(Profissionais!$D$5:$D$24,MATCH(B301,Profissionais!$A$5:$A$24,0)),0)))</f>
        <v/>
      </c>
      <c r="J301" s="15" t="str">
        <f aca="false">IF(I301="","",IF(H301="PF",I301*Parâmetros!$B$8,0))</f>
        <v/>
      </c>
      <c r="K301" s="18" t="str">
        <f aca="false">IF(A301="","",DATE(YEAR(A301),MONTH(A301),1))</f>
        <v/>
      </c>
    </row>
    <row r="302" customFormat="false" ht="15" hidden="false" customHeight="false" outlineLevel="0" collapsed="false">
      <c r="A302" s="17"/>
      <c r="B302" s="14"/>
      <c r="C302" s="14"/>
      <c r="D302" s="14"/>
      <c r="E302" s="9"/>
      <c r="F302" s="9"/>
      <c r="G302" s="15" t="str">
        <f aca="false">IF(E302="","",E302-F302)</f>
        <v/>
      </c>
      <c r="H302" s="6" t="str">
        <f aca="false">IF(B302="","",IFERROR(INDEX(Profissionais!$C$5:$C$24,MATCH(B302,Profissionais!$A$5:$A$24,0)),"?"))</f>
        <v/>
      </c>
      <c r="I302" s="15" t="str">
        <f aca="false">IF(OR(B302="",E302=""),"",IF(H302="CLT",0,G302*IFERROR(INDEX(Profissionais!$D$5:$D$24,MATCH(B302,Profissionais!$A$5:$A$24,0)),0)))</f>
        <v/>
      </c>
      <c r="J302" s="15" t="str">
        <f aca="false">IF(I302="","",IF(H302="PF",I302*Parâmetros!$B$8,0))</f>
        <v/>
      </c>
      <c r="K302" s="18" t="str">
        <f aca="false">IF(A302="","",DATE(YEAR(A302),MONTH(A302),1))</f>
        <v/>
      </c>
    </row>
    <row r="303" customFormat="false" ht="15" hidden="false" customHeight="false" outlineLevel="0" collapsed="false">
      <c r="A303" s="17"/>
      <c r="B303" s="14"/>
      <c r="C303" s="14"/>
      <c r="D303" s="14"/>
      <c r="E303" s="9"/>
      <c r="F303" s="9"/>
      <c r="G303" s="15" t="str">
        <f aca="false">IF(E303="","",E303-F303)</f>
        <v/>
      </c>
      <c r="H303" s="6" t="str">
        <f aca="false">IF(B303="","",IFERROR(INDEX(Profissionais!$C$5:$C$24,MATCH(B303,Profissionais!$A$5:$A$24,0)),"?"))</f>
        <v/>
      </c>
      <c r="I303" s="15" t="str">
        <f aca="false">IF(OR(B303="",E303=""),"",IF(H303="CLT",0,G303*IFERROR(INDEX(Profissionais!$D$5:$D$24,MATCH(B303,Profissionais!$A$5:$A$24,0)),0)))</f>
        <v/>
      </c>
      <c r="J303" s="15" t="str">
        <f aca="false">IF(I303="","",IF(H303="PF",I303*Parâmetros!$B$8,0))</f>
        <v/>
      </c>
      <c r="K303" s="18" t="str">
        <f aca="false">IF(A303="","",DATE(YEAR(A303),MONTH(A303),1))</f>
        <v/>
      </c>
    </row>
    <row r="304" customFormat="false" ht="15" hidden="false" customHeight="false" outlineLevel="0" collapsed="false">
      <c r="A304" s="17"/>
      <c r="B304" s="14"/>
      <c r="C304" s="14"/>
      <c r="D304" s="14"/>
      <c r="E304" s="9"/>
      <c r="F304" s="9"/>
      <c r="G304" s="15" t="str">
        <f aca="false">IF(E304="","",E304-F304)</f>
        <v/>
      </c>
      <c r="H304" s="6" t="str">
        <f aca="false">IF(B304="","",IFERROR(INDEX(Profissionais!$C$5:$C$24,MATCH(B304,Profissionais!$A$5:$A$24,0)),"?"))</f>
        <v/>
      </c>
      <c r="I304" s="15" t="str">
        <f aca="false">IF(OR(B304="",E304=""),"",IF(H304="CLT",0,G304*IFERROR(INDEX(Profissionais!$D$5:$D$24,MATCH(B304,Profissionais!$A$5:$A$24,0)),0)))</f>
        <v/>
      </c>
      <c r="J304" s="15" t="str">
        <f aca="false">IF(I304="","",IF(H304="PF",I304*Parâmetros!$B$8,0))</f>
        <v/>
      </c>
      <c r="K304" s="18" t="str">
        <f aca="false">IF(A304="","",DATE(YEAR(A304),MONTH(A304),1))</f>
        <v/>
      </c>
    </row>
  </sheetData>
  <dataValidations count="1">
    <dataValidation allowBlank="true" errorStyle="stop" operator="between" showDropDown="false" showErrorMessage="false" showInputMessage="false" sqref="D5:D304" type="list">
      <formula1>"Particular,Convênio"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6"/>
    <col collapsed="false" customWidth="true" hidden="false" outlineLevel="0" max="3" min="3" style="0" width="40"/>
    <col collapsed="false" customWidth="true" hidden="false" outlineLevel="0" max="4" min="4" style="0" width="16"/>
    <col collapsed="false" customWidth="true" hidden="false" outlineLevel="0" max="5" min="5" style="0" width="12"/>
    <col collapsed="false" customWidth="true" hidden="false" outlineLevel="0" max="6" min="6" style="0" width="3"/>
    <col collapsed="false" customWidth="true" hidden="false" outlineLevel="0" max="7" min="7" style="0" width="60"/>
  </cols>
  <sheetData>
    <row r="1" customFormat="false" ht="19.7" hidden="false" customHeight="false" outlineLevel="0" collapsed="false">
      <c r="A1" s="1" t="s">
        <v>140</v>
      </c>
    </row>
    <row r="2" customFormat="false" ht="15" hidden="false" customHeight="false" outlineLevel="0" collapsed="false">
      <c r="A2" s="2" t="s">
        <v>141</v>
      </c>
    </row>
    <row r="4" customFormat="false" ht="33.75" hidden="false" customHeight="true" outlineLevel="0" collapsed="false">
      <c r="A4" s="8" t="s">
        <v>67</v>
      </c>
      <c r="B4" s="8" t="s">
        <v>142</v>
      </c>
      <c r="C4" s="8" t="s">
        <v>143</v>
      </c>
      <c r="D4" s="8" t="s">
        <v>144</v>
      </c>
      <c r="E4" s="8" t="s">
        <v>76</v>
      </c>
      <c r="G4" s="2" t="s">
        <v>145</v>
      </c>
    </row>
    <row r="5" customFormat="false" ht="15" hidden="false" customHeight="false" outlineLevel="0" collapsed="false">
      <c r="A5" s="17" t="n">
        <v>46027</v>
      </c>
      <c r="B5" s="14" t="s">
        <v>146</v>
      </c>
      <c r="C5" s="14" t="s">
        <v>147</v>
      </c>
      <c r="D5" s="9" t="n">
        <v>2000</v>
      </c>
      <c r="E5" s="18" t="n">
        <f aca="false">IF(A5="","",DATE(YEAR(A5),MONTH(A5),1))</f>
        <v>46023</v>
      </c>
    </row>
    <row r="6" customFormat="false" ht="15" hidden="false" customHeight="false" outlineLevel="0" collapsed="false">
      <c r="A6" s="17" t="n">
        <v>46027</v>
      </c>
      <c r="B6" s="14" t="s">
        <v>148</v>
      </c>
      <c r="C6" s="14" t="s">
        <v>149</v>
      </c>
      <c r="D6" s="9" t="n">
        <v>2000</v>
      </c>
      <c r="E6" s="18" t="n">
        <f aca="false">IF(A6="","",DATE(YEAR(A6),MONTH(A6),1))</f>
        <v>46023</v>
      </c>
    </row>
    <row r="7" customFormat="false" ht="15" hidden="false" customHeight="false" outlineLevel="0" collapsed="false">
      <c r="A7" s="17" t="n">
        <v>46027</v>
      </c>
      <c r="B7" s="14" t="s">
        <v>150</v>
      </c>
      <c r="C7" s="14" t="s">
        <v>151</v>
      </c>
      <c r="D7" s="9" t="n">
        <v>3000</v>
      </c>
      <c r="E7" s="18" t="n">
        <f aca="false">IF(A7="","",DATE(YEAR(A7),MONTH(A7),1))</f>
        <v>46023</v>
      </c>
    </row>
    <row r="8" customFormat="false" ht="15" hidden="false" customHeight="false" outlineLevel="0" collapsed="false">
      <c r="A8" s="17" t="n">
        <v>46032</v>
      </c>
      <c r="B8" s="14" t="s">
        <v>152</v>
      </c>
      <c r="C8" s="14" t="s">
        <v>153</v>
      </c>
      <c r="D8" s="9" t="n">
        <v>350</v>
      </c>
      <c r="E8" s="18" t="n">
        <f aca="false">IF(A8="","",DATE(YEAR(A8),MONTH(A8),1))</f>
        <v>46023</v>
      </c>
    </row>
    <row r="9" customFormat="false" ht="15" hidden="false" customHeight="false" outlineLevel="0" collapsed="false">
      <c r="A9" s="17" t="n">
        <v>46037</v>
      </c>
      <c r="B9" s="14" t="s">
        <v>154</v>
      </c>
      <c r="C9" s="14" t="s">
        <v>155</v>
      </c>
      <c r="D9" s="9" t="n">
        <v>1612</v>
      </c>
      <c r="E9" s="18" t="n">
        <f aca="false">IF(A9="","",DATE(YEAR(A9),MONTH(A9),1))</f>
        <v>46023</v>
      </c>
    </row>
    <row r="10" customFormat="false" ht="15" hidden="false" customHeight="false" outlineLevel="0" collapsed="false">
      <c r="A10" s="17"/>
      <c r="B10" s="14"/>
      <c r="C10" s="14"/>
      <c r="D10" s="9"/>
      <c r="E10" s="18" t="str">
        <f aca="false">IF(A10="","",DATE(YEAR(A10),MONTH(A10),1))</f>
        <v/>
      </c>
    </row>
    <row r="11" customFormat="false" ht="15" hidden="false" customHeight="false" outlineLevel="0" collapsed="false">
      <c r="A11" s="17"/>
      <c r="B11" s="14"/>
      <c r="C11" s="14"/>
      <c r="D11" s="9"/>
      <c r="E11" s="18" t="str">
        <f aca="false">IF(A11="","",DATE(YEAR(A11),MONTH(A11),1))</f>
        <v/>
      </c>
    </row>
    <row r="12" customFormat="false" ht="15" hidden="false" customHeight="false" outlineLevel="0" collapsed="false">
      <c r="A12" s="17"/>
      <c r="B12" s="14"/>
      <c r="C12" s="14"/>
      <c r="D12" s="9"/>
      <c r="E12" s="18" t="str">
        <f aca="false">IF(A12="","",DATE(YEAR(A12),MONTH(A12),1))</f>
        <v/>
      </c>
    </row>
    <row r="13" customFormat="false" ht="15" hidden="false" customHeight="false" outlineLevel="0" collapsed="false">
      <c r="A13" s="17"/>
      <c r="B13" s="14"/>
      <c r="C13" s="14"/>
      <c r="D13" s="9"/>
      <c r="E13" s="18" t="str">
        <f aca="false">IF(A13="","",DATE(YEAR(A13),MONTH(A13),1))</f>
        <v/>
      </c>
    </row>
    <row r="14" customFormat="false" ht="15" hidden="false" customHeight="false" outlineLevel="0" collapsed="false">
      <c r="A14" s="17"/>
      <c r="B14" s="14"/>
      <c r="C14" s="14"/>
      <c r="D14" s="9"/>
      <c r="E14" s="18" t="str">
        <f aca="false">IF(A14="","",DATE(YEAR(A14),MONTH(A14),1))</f>
        <v/>
      </c>
    </row>
    <row r="15" customFormat="false" ht="15" hidden="false" customHeight="false" outlineLevel="0" collapsed="false">
      <c r="A15" s="17"/>
      <c r="B15" s="14"/>
      <c r="C15" s="14"/>
      <c r="D15" s="9"/>
      <c r="E15" s="18" t="str">
        <f aca="false">IF(A15="","",DATE(YEAR(A15),MONTH(A15),1))</f>
        <v/>
      </c>
    </row>
    <row r="16" customFormat="false" ht="15" hidden="false" customHeight="false" outlineLevel="0" collapsed="false">
      <c r="A16" s="17"/>
      <c r="B16" s="14"/>
      <c r="C16" s="14"/>
      <c r="D16" s="9"/>
      <c r="E16" s="18" t="str">
        <f aca="false">IF(A16="","",DATE(YEAR(A16),MONTH(A16),1))</f>
        <v/>
      </c>
    </row>
    <row r="17" customFormat="false" ht="15" hidden="false" customHeight="false" outlineLevel="0" collapsed="false">
      <c r="A17" s="17"/>
      <c r="B17" s="14"/>
      <c r="C17" s="14"/>
      <c r="D17" s="9"/>
      <c r="E17" s="18" t="str">
        <f aca="false">IF(A17="","",DATE(YEAR(A17),MONTH(A17),1))</f>
        <v/>
      </c>
    </row>
    <row r="18" customFormat="false" ht="15" hidden="false" customHeight="false" outlineLevel="0" collapsed="false">
      <c r="A18" s="17"/>
      <c r="B18" s="14"/>
      <c r="C18" s="14"/>
      <c r="D18" s="9"/>
      <c r="E18" s="18" t="str">
        <f aca="false">IF(A18="","",DATE(YEAR(A18),MONTH(A18),1))</f>
        <v/>
      </c>
    </row>
    <row r="19" customFormat="false" ht="15" hidden="false" customHeight="false" outlineLevel="0" collapsed="false">
      <c r="A19" s="17"/>
      <c r="B19" s="14"/>
      <c r="C19" s="14"/>
      <c r="D19" s="9"/>
      <c r="E19" s="18" t="str">
        <f aca="false">IF(A19="","",DATE(YEAR(A19),MONTH(A19),1))</f>
        <v/>
      </c>
    </row>
    <row r="20" customFormat="false" ht="15" hidden="false" customHeight="false" outlineLevel="0" collapsed="false">
      <c r="A20" s="17"/>
      <c r="B20" s="14"/>
      <c r="C20" s="14"/>
      <c r="D20" s="9"/>
      <c r="E20" s="18" t="str">
        <f aca="false">IF(A20="","",DATE(YEAR(A20),MONTH(A20),1))</f>
        <v/>
      </c>
    </row>
    <row r="21" customFormat="false" ht="15" hidden="false" customHeight="false" outlineLevel="0" collapsed="false">
      <c r="A21" s="17"/>
      <c r="B21" s="14"/>
      <c r="C21" s="14"/>
      <c r="D21" s="9"/>
      <c r="E21" s="18" t="str">
        <f aca="false">IF(A21="","",DATE(YEAR(A21),MONTH(A21),1))</f>
        <v/>
      </c>
    </row>
    <row r="22" customFormat="false" ht="15" hidden="false" customHeight="false" outlineLevel="0" collapsed="false">
      <c r="A22" s="17"/>
      <c r="B22" s="14"/>
      <c r="C22" s="14"/>
      <c r="D22" s="9"/>
      <c r="E22" s="18" t="str">
        <f aca="false">IF(A22="","",DATE(YEAR(A22),MONTH(A22),1))</f>
        <v/>
      </c>
    </row>
    <row r="23" customFormat="false" ht="15" hidden="false" customHeight="false" outlineLevel="0" collapsed="false">
      <c r="A23" s="17"/>
      <c r="B23" s="14"/>
      <c r="C23" s="14"/>
      <c r="D23" s="9"/>
      <c r="E23" s="18" t="str">
        <f aca="false">IF(A23="","",DATE(YEAR(A23),MONTH(A23),1))</f>
        <v/>
      </c>
    </row>
    <row r="24" customFormat="false" ht="15" hidden="false" customHeight="false" outlineLevel="0" collapsed="false">
      <c r="A24" s="17"/>
      <c r="B24" s="14"/>
      <c r="C24" s="14"/>
      <c r="D24" s="9"/>
      <c r="E24" s="18" t="str">
        <f aca="false">IF(A24="","",DATE(YEAR(A24),MONTH(A24),1))</f>
        <v/>
      </c>
    </row>
    <row r="25" customFormat="false" ht="15" hidden="false" customHeight="false" outlineLevel="0" collapsed="false">
      <c r="A25" s="17"/>
      <c r="B25" s="14"/>
      <c r="C25" s="14"/>
      <c r="D25" s="9"/>
      <c r="E25" s="18" t="str">
        <f aca="false">IF(A25="","",DATE(YEAR(A25),MONTH(A25),1))</f>
        <v/>
      </c>
    </row>
    <row r="26" customFormat="false" ht="15" hidden="false" customHeight="false" outlineLevel="0" collapsed="false">
      <c r="A26" s="17"/>
      <c r="B26" s="14"/>
      <c r="C26" s="14"/>
      <c r="D26" s="9"/>
      <c r="E26" s="18" t="str">
        <f aca="false">IF(A26="","",DATE(YEAR(A26),MONTH(A26),1))</f>
        <v/>
      </c>
    </row>
    <row r="27" customFormat="false" ht="15" hidden="false" customHeight="false" outlineLevel="0" collapsed="false">
      <c r="A27" s="17"/>
      <c r="B27" s="14"/>
      <c r="C27" s="14"/>
      <c r="D27" s="9"/>
      <c r="E27" s="18" t="str">
        <f aca="false">IF(A27="","",DATE(YEAR(A27),MONTH(A27),1))</f>
        <v/>
      </c>
    </row>
    <row r="28" customFormat="false" ht="15" hidden="false" customHeight="false" outlineLevel="0" collapsed="false">
      <c r="A28" s="17"/>
      <c r="B28" s="14"/>
      <c r="C28" s="14"/>
      <c r="D28" s="9"/>
      <c r="E28" s="18" t="str">
        <f aca="false">IF(A28="","",DATE(YEAR(A28),MONTH(A28),1))</f>
        <v/>
      </c>
    </row>
    <row r="29" customFormat="false" ht="15" hidden="false" customHeight="false" outlineLevel="0" collapsed="false">
      <c r="A29" s="17"/>
      <c r="B29" s="14"/>
      <c r="C29" s="14"/>
      <c r="D29" s="9"/>
      <c r="E29" s="18" t="str">
        <f aca="false">IF(A29="","",DATE(YEAR(A29),MONTH(A29),1))</f>
        <v/>
      </c>
    </row>
    <row r="30" customFormat="false" ht="15" hidden="false" customHeight="false" outlineLevel="0" collapsed="false">
      <c r="A30" s="17"/>
      <c r="B30" s="14"/>
      <c r="C30" s="14"/>
      <c r="D30" s="9"/>
      <c r="E30" s="18" t="str">
        <f aca="false">IF(A30="","",DATE(YEAR(A30),MONTH(A30),1))</f>
        <v/>
      </c>
    </row>
    <row r="31" customFormat="false" ht="15" hidden="false" customHeight="false" outlineLevel="0" collapsed="false">
      <c r="A31" s="17"/>
      <c r="B31" s="14"/>
      <c r="C31" s="14"/>
      <c r="D31" s="9"/>
      <c r="E31" s="18" t="str">
        <f aca="false">IF(A31="","",DATE(YEAR(A31),MONTH(A31),1))</f>
        <v/>
      </c>
    </row>
    <row r="32" customFormat="false" ht="15" hidden="false" customHeight="false" outlineLevel="0" collapsed="false">
      <c r="A32" s="17"/>
      <c r="B32" s="14"/>
      <c r="C32" s="14"/>
      <c r="D32" s="9"/>
      <c r="E32" s="18" t="str">
        <f aca="false">IF(A32="","",DATE(YEAR(A32),MONTH(A32),1))</f>
        <v/>
      </c>
    </row>
    <row r="33" customFormat="false" ht="15" hidden="false" customHeight="false" outlineLevel="0" collapsed="false">
      <c r="A33" s="17"/>
      <c r="B33" s="14"/>
      <c r="C33" s="14"/>
      <c r="D33" s="9"/>
      <c r="E33" s="18" t="str">
        <f aca="false">IF(A33="","",DATE(YEAR(A33),MONTH(A33),1))</f>
        <v/>
      </c>
    </row>
    <row r="34" customFormat="false" ht="15" hidden="false" customHeight="false" outlineLevel="0" collapsed="false">
      <c r="A34" s="17"/>
      <c r="B34" s="14"/>
      <c r="C34" s="14"/>
      <c r="D34" s="9"/>
      <c r="E34" s="18" t="str">
        <f aca="false">IF(A34="","",DATE(YEAR(A34),MONTH(A34),1))</f>
        <v/>
      </c>
    </row>
    <row r="35" customFormat="false" ht="15" hidden="false" customHeight="false" outlineLevel="0" collapsed="false">
      <c r="A35" s="17"/>
      <c r="B35" s="14"/>
      <c r="C35" s="14"/>
      <c r="D35" s="9"/>
      <c r="E35" s="18" t="str">
        <f aca="false">IF(A35="","",DATE(YEAR(A35),MONTH(A35),1))</f>
        <v/>
      </c>
    </row>
    <row r="36" customFormat="false" ht="15" hidden="false" customHeight="false" outlineLevel="0" collapsed="false">
      <c r="A36" s="17"/>
      <c r="B36" s="14"/>
      <c r="C36" s="14"/>
      <c r="D36" s="9"/>
      <c r="E36" s="18" t="str">
        <f aca="false">IF(A36="","",DATE(YEAR(A36),MONTH(A36),1))</f>
        <v/>
      </c>
    </row>
    <row r="37" customFormat="false" ht="15" hidden="false" customHeight="false" outlineLevel="0" collapsed="false">
      <c r="A37" s="17"/>
      <c r="B37" s="14"/>
      <c r="C37" s="14"/>
      <c r="D37" s="9"/>
      <c r="E37" s="18" t="str">
        <f aca="false">IF(A37="","",DATE(YEAR(A37),MONTH(A37),1))</f>
        <v/>
      </c>
    </row>
    <row r="38" customFormat="false" ht="15" hidden="false" customHeight="false" outlineLevel="0" collapsed="false">
      <c r="A38" s="17"/>
      <c r="B38" s="14"/>
      <c r="C38" s="14"/>
      <c r="D38" s="9"/>
      <c r="E38" s="18" t="str">
        <f aca="false">IF(A38="","",DATE(YEAR(A38),MONTH(A38),1))</f>
        <v/>
      </c>
    </row>
    <row r="39" customFormat="false" ht="15" hidden="false" customHeight="false" outlineLevel="0" collapsed="false">
      <c r="A39" s="17"/>
      <c r="B39" s="14"/>
      <c r="C39" s="14"/>
      <c r="D39" s="9"/>
      <c r="E39" s="18" t="str">
        <f aca="false">IF(A39="","",DATE(YEAR(A39),MONTH(A39),1))</f>
        <v/>
      </c>
    </row>
    <row r="40" customFormat="false" ht="15" hidden="false" customHeight="false" outlineLevel="0" collapsed="false">
      <c r="A40" s="17"/>
      <c r="B40" s="14"/>
      <c r="C40" s="14"/>
      <c r="D40" s="9"/>
      <c r="E40" s="18" t="str">
        <f aca="false">IF(A40="","",DATE(YEAR(A40),MONTH(A40),1))</f>
        <v/>
      </c>
    </row>
    <row r="41" customFormat="false" ht="15" hidden="false" customHeight="false" outlineLevel="0" collapsed="false">
      <c r="A41" s="17"/>
      <c r="B41" s="14"/>
      <c r="C41" s="14"/>
      <c r="D41" s="9"/>
      <c r="E41" s="18" t="str">
        <f aca="false">IF(A41="","",DATE(YEAR(A41),MONTH(A41),1))</f>
        <v/>
      </c>
    </row>
    <row r="42" customFormat="false" ht="15" hidden="false" customHeight="false" outlineLevel="0" collapsed="false">
      <c r="A42" s="17"/>
      <c r="B42" s="14"/>
      <c r="C42" s="14"/>
      <c r="D42" s="9"/>
      <c r="E42" s="18" t="str">
        <f aca="false">IF(A42="","",DATE(YEAR(A42),MONTH(A42),1))</f>
        <v/>
      </c>
    </row>
    <row r="43" customFormat="false" ht="15" hidden="false" customHeight="false" outlineLevel="0" collapsed="false">
      <c r="A43" s="17"/>
      <c r="B43" s="14"/>
      <c r="C43" s="14"/>
      <c r="D43" s="9"/>
      <c r="E43" s="18" t="str">
        <f aca="false">IF(A43="","",DATE(YEAR(A43),MONTH(A43),1))</f>
        <v/>
      </c>
    </row>
    <row r="44" customFormat="false" ht="15" hidden="false" customHeight="false" outlineLevel="0" collapsed="false">
      <c r="A44" s="17"/>
      <c r="B44" s="14"/>
      <c r="C44" s="14"/>
      <c r="D44" s="9"/>
      <c r="E44" s="18" t="str">
        <f aca="false">IF(A44="","",DATE(YEAR(A44),MONTH(A44),1))</f>
        <v/>
      </c>
    </row>
    <row r="45" customFormat="false" ht="15" hidden="false" customHeight="false" outlineLevel="0" collapsed="false">
      <c r="A45" s="17"/>
      <c r="B45" s="14"/>
      <c r="C45" s="14"/>
      <c r="D45" s="9"/>
      <c r="E45" s="18" t="str">
        <f aca="false">IF(A45="","",DATE(YEAR(A45),MONTH(A45),1))</f>
        <v/>
      </c>
    </row>
    <row r="46" customFormat="false" ht="15" hidden="false" customHeight="false" outlineLevel="0" collapsed="false">
      <c r="A46" s="17"/>
      <c r="B46" s="14"/>
      <c r="C46" s="14"/>
      <c r="D46" s="9"/>
      <c r="E46" s="18" t="str">
        <f aca="false">IF(A46="","",DATE(YEAR(A46),MONTH(A46),1))</f>
        <v/>
      </c>
    </row>
    <row r="47" customFormat="false" ht="15" hidden="false" customHeight="false" outlineLevel="0" collapsed="false">
      <c r="A47" s="17"/>
      <c r="B47" s="14"/>
      <c r="C47" s="14"/>
      <c r="D47" s="9"/>
      <c r="E47" s="18" t="str">
        <f aca="false">IF(A47="","",DATE(YEAR(A47),MONTH(A47),1))</f>
        <v/>
      </c>
    </row>
    <row r="48" customFormat="false" ht="15" hidden="false" customHeight="false" outlineLevel="0" collapsed="false">
      <c r="A48" s="17"/>
      <c r="B48" s="14"/>
      <c r="C48" s="14"/>
      <c r="D48" s="9"/>
      <c r="E48" s="18" t="str">
        <f aca="false">IF(A48="","",DATE(YEAR(A48),MONTH(A48),1))</f>
        <v/>
      </c>
    </row>
    <row r="49" customFormat="false" ht="15" hidden="false" customHeight="false" outlineLevel="0" collapsed="false">
      <c r="A49" s="17"/>
      <c r="B49" s="14"/>
      <c r="C49" s="14"/>
      <c r="D49" s="9"/>
      <c r="E49" s="18" t="str">
        <f aca="false">IF(A49="","",DATE(YEAR(A49),MONTH(A49),1))</f>
        <v/>
      </c>
    </row>
    <row r="50" customFormat="false" ht="15" hidden="false" customHeight="false" outlineLevel="0" collapsed="false">
      <c r="A50" s="17"/>
      <c r="B50" s="14"/>
      <c r="C50" s="14"/>
      <c r="D50" s="9"/>
      <c r="E50" s="18" t="str">
        <f aca="false">IF(A50="","",DATE(YEAR(A50),MONTH(A50),1))</f>
        <v/>
      </c>
    </row>
    <row r="51" customFormat="false" ht="15" hidden="false" customHeight="false" outlineLevel="0" collapsed="false">
      <c r="A51" s="17"/>
      <c r="B51" s="14"/>
      <c r="C51" s="14"/>
      <c r="D51" s="9"/>
      <c r="E51" s="18" t="str">
        <f aca="false">IF(A51="","",DATE(YEAR(A51),MONTH(A51),1))</f>
        <v/>
      </c>
    </row>
    <row r="52" customFormat="false" ht="15" hidden="false" customHeight="false" outlineLevel="0" collapsed="false">
      <c r="A52" s="17"/>
      <c r="B52" s="14"/>
      <c r="C52" s="14"/>
      <c r="D52" s="9"/>
      <c r="E52" s="18" t="str">
        <f aca="false">IF(A52="","",DATE(YEAR(A52),MONTH(A52),1))</f>
        <v/>
      </c>
    </row>
    <row r="53" customFormat="false" ht="15" hidden="false" customHeight="false" outlineLevel="0" collapsed="false">
      <c r="A53" s="17"/>
      <c r="B53" s="14"/>
      <c r="C53" s="14"/>
      <c r="D53" s="9"/>
      <c r="E53" s="18" t="str">
        <f aca="false">IF(A53="","",DATE(YEAR(A53),MONTH(A53),1))</f>
        <v/>
      </c>
    </row>
    <row r="54" customFormat="false" ht="15" hidden="false" customHeight="false" outlineLevel="0" collapsed="false">
      <c r="A54" s="17"/>
      <c r="B54" s="14"/>
      <c r="C54" s="14"/>
      <c r="D54" s="9"/>
      <c r="E54" s="18" t="str">
        <f aca="false">IF(A54="","",DATE(YEAR(A54),MONTH(A54),1))</f>
        <v/>
      </c>
    </row>
    <row r="55" customFormat="false" ht="15" hidden="false" customHeight="false" outlineLevel="0" collapsed="false">
      <c r="A55" s="17"/>
      <c r="B55" s="14"/>
      <c r="C55" s="14"/>
      <c r="D55" s="9"/>
      <c r="E55" s="18" t="str">
        <f aca="false">IF(A55="","",DATE(YEAR(A55),MONTH(A55),1))</f>
        <v/>
      </c>
    </row>
    <row r="56" customFormat="false" ht="15" hidden="false" customHeight="false" outlineLevel="0" collapsed="false">
      <c r="A56" s="17"/>
      <c r="B56" s="14"/>
      <c r="C56" s="14"/>
      <c r="D56" s="9"/>
      <c r="E56" s="18" t="str">
        <f aca="false">IF(A56="","",DATE(YEAR(A56),MONTH(A56),1))</f>
        <v/>
      </c>
    </row>
    <row r="57" customFormat="false" ht="15" hidden="false" customHeight="false" outlineLevel="0" collapsed="false">
      <c r="A57" s="17"/>
      <c r="B57" s="14"/>
      <c r="C57" s="14"/>
      <c r="D57" s="9"/>
      <c r="E57" s="18" t="str">
        <f aca="false">IF(A57="","",DATE(YEAR(A57),MONTH(A57),1))</f>
        <v/>
      </c>
    </row>
    <row r="58" customFormat="false" ht="15" hidden="false" customHeight="false" outlineLevel="0" collapsed="false">
      <c r="A58" s="17"/>
      <c r="B58" s="14"/>
      <c r="C58" s="14"/>
      <c r="D58" s="9"/>
      <c r="E58" s="18" t="str">
        <f aca="false">IF(A58="","",DATE(YEAR(A58),MONTH(A58),1))</f>
        <v/>
      </c>
    </row>
    <row r="59" customFormat="false" ht="15" hidden="false" customHeight="false" outlineLevel="0" collapsed="false">
      <c r="A59" s="17"/>
      <c r="B59" s="14"/>
      <c r="C59" s="14"/>
      <c r="D59" s="9"/>
      <c r="E59" s="18" t="str">
        <f aca="false">IF(A59="","",DATE(YEAR(A59),MONTH(A59),1))</f>
        <v/>
      </c>
    </row>
    <row r="60" customFormat="false" ht="15" hidden="false" customHeight="false" outlineLevel="0" collapsed="false">
      <c r="A60" s="17"/>
      <c r="B60" s="14"/>
      <c r="C60" s="14"/>
      <c r="D60" s="9"/>
      <c r="E60" s="18" t="str">
        <f aca="false">IF(A60="","",DATE(YEAR(A60),MONTH(A60),1))</f>
        <v/>
      </c>
    </row>
    <row r="61" customFormat="false" ht="15" hidden="false" customHeight="false" outlineLevel="0" collapsed="false">
      <c r="A61" s="17"/>
      <c r="B61" s="14"/>
      <c r="C61" s="14"/>
      <c r="D61" s="9"/>
      <c r="E61" s="18" t="str">
        <f aca="false">IF(A61="","",DATE(YEAR(A61),MONTH(A61),1))</f>
        <v/>
      </c>
    </row>
    <row r="62" customFormat="false" ht="15" hidden="false" customHeight="false" outlineLevel="0" collapsed="false">
      <c r="A62" s="17"/>
      <c r="B62" s="14"/>
      <c r="C62" s="14"/>
      <c r="D62" s="9"/>
      <c r="E62" s="18" t="str">
        <f aca="false">IF(A62="","",DATE(YEAR(A62),MONTH(A62),1))</f>
        <v/>
      </c>
    </row>
    <row r="63" customFormat="false" ht="15" hidden="false" customHeight="false" outlineLevel="0" collapsed="false">
      <c r="A63" s="17"/>
      <c r="B63" s="14"/>
      <c r="C63" s="14"/>
      <c r="D63" s="9"/>
      <c r="E63" s="18" t="str">
        <f aca="false">IF(A63="","",DATE(YEAR(A63),MONTH(A63),1))</f>
        <v/>
      </c>
    </row>
    <row r="64" customFormat="false" ht="15" hidden="false" customHeight="false" outlineLevel="0" collapsed="false">
      <c r="A64" s="17"/>
      <c r="B64" s="14"/>
      <c r="C64" s="14"/>
      <c r="D64" s="9"/>
      <c r="E64" s="18" t="str">
        <f aca="false">IF(A64="","",DATE(YEAR(A64),MONTH(A64),1))</f>
        <v/>
      </c>
    </row>
    <row r="65" customFormat="false" ht="15" hidden="false" customHeight="false" outlineLevel="0" collapsed="false">
      <c r="A65" s="17"/>
      <c r="B65" s="14"/>
      <c r="C65" s="14"/>
      <c r="D65" s="9"/>
      <c r="E65" s="18" t="str">
        <f aca="false">IF(A65="","",DATE(YEAR(A65),MONTH(A65),1))</f>
        <v/>
      </c>
    </row>
    <row r="66" customFormat="false" ht="15" hidden="false" customHeight="false" outlineLevel="0" collapsed="false">
      <c r="A66" s="17"/>
      <c r="B66" s="14"/>
      <c r="C66" s="14"/>
      <c r="D66" s="9"/>
      <c r="E66" s="18" t="str">
        <f aca="false">IF(A66="","",DATE(YEAR(A66),MONTH(A66),1))</f>
        <v/>
      </c>
    </row>
    <row r="67" customFormat="false" ht="15" hidden="false" customHeight="false" outlineLevel="0" collapsed="false">
      <c r="A67" s="17"/>
      <c r="B67" s="14"/>
      <c r="C67" s="14"/>
      <c r="D67" s="9"/>
      <c r="E67" s="18" t="str">
        <f aca="false">IF(A67="","",DATE(YEAR(A67),MONTH(A67),1))</f>
        <v/>
      </c>
    </row>
    <row r="68" customFormat="false" ht="15" hidden="false" customHeight="false" outlineLevel="0" collapsed="false">
      <c r="A68" s="17"/>
      <c r="B68" s="14"/>
      <c r="C68" s="14"/>
      <c r="D68" s="9"/>
      <c r="E68" s="18" t="str">
        <f aca="false">IF(A68="","",DATE(YEAR(A68),MONTH(A68),1))</f>
        <v/>
      </c>
    </row>
    <row r="69" customFormat="false" ht="15" hidden="false" customHeight="false" outlineLevel="0" collapsed="false">
      <c r="A69" s="17"/>
      <c r="B69" s="14"/>
      <c r="C69" s="14"/>
      <c r="D69" s="9"/>
      <c r="E69" s="18" t="str">
        <f aca="false">IF(A69="","",DATE(YEAR(A69),MONTH(A69),1))</f>
        <v/>
      </c>
    </row>
    <row r="70" customFormat="false" ht="15" hidden="false" customHeight="false" outlineLevel="0" collapsed="false">
      <c r="A70" s="17"/>
      <c r="B70" s="14"/>
      <c r="C70" s="14"/>
      <c r="D70" s="9"/>
      <c r="E70" s="18" t="str">
        <f aca="false">IF(A70="","",DATE(YEAR(A70),MONTH(A70),1))</f>
        <v/>
      </c>
    </row>
    <row r="71" customFormat="false" ht="15" hidden="false" customHeight="false" outlineLevel="0" collapsed="false">
      <c r="A71" s="17"/>
      <c r="B71" s="14"/>
      <c r="C71" s="14"/>
      <c r="D71" s="9"/>
      <c r="E71" s="18" t="str">
        <f aca="false">IF(A71="","",DATE(YEAR(A71),MONTH(A71),1))</f>
        <v/>
      </c>
    </row>
    <row r="72" customFormat="false" ht="15" hidden="false" customHeight="false" outlineLevel="0" collapsed="false">
      <c r="A72" s="17"/>
      <c r="B72" s="14"/>
      <c r="C72" s="14"/>
      <c r="D72" s="9"/>
      <c r="E72" s="18" t="str">
        <f aca="false">IF(A72="","",DATE(YEAR(A72),MONTH(A72),1))</f>
        <v/>
      </c>
    </row>
    <row r="73" customFormat="false" ht="15" hidden="false" customHeight="false" outlineLevel="0" collapsed="false">
      <c r="A73" s="17"/>
      <c r="B73" s="14"/>
      <c r="C73" s="14"/>
      <c r="D73" s="9"/>
      <c r="E73" s="18" t="str">
        <f aca="false">IF(A73="","",DATE(YEAR(A73),MONTH(A73),1))</f>
        <v/>
      </c>
    </row>
    <row r="74" customFormat="false" ht="15" hidden="false" customHeight="false" outlineLevel="0" collapsed="false">
      <c r="A74" s="17"/>
      <c r="B74" s="14"/>
      <c r="C74" s="14"/>
      <c r="D74" s="9"/>
      <c r="E74" s="18" t="str">
        <f aca="false">IF(A74="","",DATE(YEAR(A74),MONTH(A74),1))</f>
        <v/>
      </c>
    </row>
    <row r="75" customFormat="false" ht="15" hidden="false" customHeight="false" outlineLevel="0" collapsed="false">
      <c r="A75" s="17"/>
      <c r="B75" s="14"/>
      <c r="C75" s="14"/>
      <c r="D75" s="9"/>
      <c r="E75" s="18" t="str">
        <f aca="false">IF(A75="","",DATE(YEAR(A75),MONTH(A75),1))</f>
        <v/>
      </c>
    </row>
    <row r="76" customFormat="false" ht="15" hidden="false" customHeight="false" outlineLevel="0" collapsed="false">
      <c r="A76" s="17"/>
      <c r="B76" s="14"/>
      <c r="C76" s="14"/>
      <c r="D76" s="9"/>
      <c r="E76" s="18" t="str">
        <f aca="false">IF(A76="","",DATE(YEAR(A76),MONTH(A76),1))</f>
        <v/>
      </c>
    </row>
    <row r="77" customFormat="false" ht="15" hidden="false" customHeight="false" outlineLevel="0" collapsed="false">
      <c r="A77" s="17"/>
      <c r="B77" s="14"/>
      <c r="C77" s="14"/>
      <c r="D77" s="9"/>
      <c r="E77" s="18" t="str">
        <f aca="false">IF(A77="","",DATE(YEAR(A77),MONTH(A77),1))</f>
        <v/>
      </c>
    </row>
    <row r="78" customFormat="false" ht="15" hidden="false" customHeight="false" outlineLevel="0" collapsed="false">
      <c r="A78" s="17"/>
      <c r="B78" s="14"/>
      <c r="C78" s="14"/>
      <c r="D78" s="9"/>
      <c r="E78" s="18" t="str">
        <f aca="false">IF(A78="","",DATE(YEAR(A78),MONTH(A78),1))</f>
        <v/>
      </c>
    </row>
    <row r="79" customFormat="false" ht="15" hidden="false" customHeight="false" outlineLevel="0" collapsed="false">
      <c r="A79" s="17"/>
      <c r="B79" s="14"/>
      <c r="C79" s="14"/>
      <c r="D79" s="9"/>
      <c r="E79" s="18" t="str">
        <f aca="false">IF(A79="","",DATE(YEAR(A79),MONTH(A79),1))</f>
        <v/>
      </c>
    </row>
    <row r="80" customFormat="false" ht="15" hidden="false" customHeight="false" outlineLevel="0" collapsed="false">
      <c r="A80" s="17"/>
      <c r="B80" s="14"/>
      <c r="C80" s="14"/>
      <c r="D80" s="9"/>
      <c r="E80" s="18" t="str">
        <f aca="false">IF(A80="","",DATE(YEAR(A80),MONTH(A80),1))</f>
        <v/>
      </c>
    </row>
    <row r="81" customFormat="false" ht="15" hidden="false" customHeight="false" outlineLevel="0" collapsed="false">
      <c r="A81" s="17"/>
      <c r="B81" s="14"/>
      <c r="C81" s="14"/>
      <c r="D81" s="9"/>
      <c r="E81" s="18" t="str">
        <f aca="false">IF(A81="","",DATE(YEAR(A81),MONTH(A81),1))</f>
        <v/>
      </c>
    </row>
    <row r="82" customFormat="false" ht="15" hidden="false" customHeight="false" outlineLevel="0" collapsed="false">
      <c r="A82" s="17"/>
      <c r="B82" s="14"/>
      <c r="C82" s="14"/>
      <c r="D82" s="9"/>
      <c r="E82" s="18" t="str">
        <f aca="false">IF(A82="","",DATE(YEAR(A82),MONTH(A82),1))</f>
        <v/>
      </c>
    </row>
    <row r="83" customFormat="false" ht="15" hidden="false" customHeight="false" outlineLevel="0" collapsed="false">
      <c r="A83" s="17"/>
      <c r="B83" s="14"/>
      <c r="C83" s="14"/>
      <c r="D83" s="9"/>
      <c r="E83" s="18" t="str">
        <f aca="false">IF(A83="","",DATE(YEAR(A83),MONTH(A83),1))</f>
        <v/>
      </c>
    </row>
    <row r="84" customFormat="false" ht="15" hidden="false" customHeight="false" outlineLevel="0" collapsed="false">
      <c r="A84" s="17"/>
      <c r="B84" s="14"/>
      <c r="C84" s="14"/>
      <c r="D84" s="9"/>
      <c r="E84" s="18" t="str">
        <f aca="false">IF(A84="","",DATE(YEAR(A84),MONTH(A84),1))</f>
        <v/>
      </c>
    </row>
    <row r="85" customFormat="false" ht="15" hidden="false" customHeight="false" outlineLevel="0" collapsed="false">
      <c r="A85" s="17"/>
      <c r="B85" s="14"/>
      <c r="C85" s="14"/>
      <c r="D85" s="9"/>
      <c r="E85" s="18" t="str">
        <f aca="false">IF(A85="","",DATE(YEAR(A85),MONTH(A85),1))</f>
        <v/>
      </c>
    </row>
    <row r="86" customFormat="false" ht="15" hidden="false" customHeight="false" outlineLevel="0" collapsed="false">
      <c r="A86" s="17"/>
      <c r="B86" s="14"/>
      <c r="C86" s="14"/>
      <c r="D86" s="9"/>
      <c r="E86" s="18" t="str">
        <f aca="false">IF(A86="","",DATE(YEAR(A86),MONTH(A86),1))</f>
        <v/>
      </c>
    </row>
    <row r="87" customFormat="false" ht="15" hidden="false" customHeight="false" outlineLevel="0" collapsed="false">
      <c r="A87" s="17"/>
      <c r="B87" s="14"/>
      <c r="C87" s="14"/>
      <c r="D87" s="9"/>
      <c r="E87" s="18" t="str">
        <f aca="false">IF(A87="","",DATE(YEAR(A87),MONTH(A87),1))</f>
        <v/>
      </c>
    </row>
    <row r="88" customFormat="false" ht="15" hidden="false" customHeight="false" outlineLevel="0" collapsed="false">
      <c r="A88" s="17"/>
      <c r="B88" s="14"/>
      <c r="C88" s="14"/>
      <c r="D88" s="9"/>
      <c r="E88" s="18" t="str">
        <f aca="false">IF(A88="","",DATE(YEAR(A88),MONTH(A88),1))</f>
        <v/>
      </c>
    </row>
    <row r="89" customFormat="false" ht="15" hidden="false" customHeight="false" outlineLevel="0" collapsed="false">
      <c r="A89" s="17"/>
      <c r="B89" s="14"/>
      <c r="C89" s="14"/>
      <c r="D89" s="9"/>
      <c r="E89" s="18" t="str">
        <f aca="false">IF(A89="","",DATE(YEAR(A89),MONTH(A89),1))</f>
        <v/>
      </c>
    </row>
    <row r="90" customFormat="false" ht="15" hidden="false" customHeight="false" outlineLevel="0" collapsed="false">
      <c r="A90" s="17"/>
      <c r="B90" s="14"/>
      <c r="C90" s="14"/>
      <c r="D90" s="9"/>
      <c r="E90" s="18" t="str">
        <f aca="false">IF(A90="","",DATE(YEAR(A90),MONTH(A90),1))</f>
        <v/>
      </c>
    </row>
    <row r="91" customFormat="false" ht="15" hidden="false" customHeight="false" outlineLevel="0" collapsed="false">
      <c r="A91" s="17"/>
      <c r="B91" s="14"/>
      <c r="C91" s="14"/>
      <c r="D91" s="9"/>
      <c r="E91" s="18" t="str">
        <f aca="false">IF(A91="","",DATE(YEAR(A91),MONTH(A91),1))</f>
        <v/>
      </c>
    </row>
    <row r="92" customFormat="false" ht="15" hidden="false" customHeight="false" outlineLevel="0" collapsed="false">
      <c r="A92" s="17"/>
      <c r="B92" s="14"/>
      <c r="C92" s="14"/>
      <c r="D92" s="9"/>
      <c r="E92" s="18" t="str">
        <f aca="false">IF(A92="","",DATE(YEAR(A92),MONTH(A92),1))</f>
        <v/>
      </c>
    </row>
    <row r="93" customFormat="false" ht="15" hidden="false" customHeight="false" outlineLevel="0" collapsed="false">
      <c r="A93" s="17"/>
      <c r="B93" s="14"/>
      <c r="C93" s="14"/>
      <c r="D93" s="9"/>
      <c r="E93" s="18" t="str">
        <f aca="false">IF(A93="","",DATE(YEAR(A93),MONTH(A93),1))</f>
        <v/>
      </c>
    </row>
    <row r="94" customFormat="false" ht="15" hidden="false" customHeight="false" outlineLevel="0" collapsed="false">
      <c r="A94" s="17"/>
      <c r="B94" s="14"/>
      <c r="C94" s="14"/>
      <c r="D94" s="9"/>
      <c r="E94" s="18" t="str">
        <f aca="false">IF(A94="","",DATE(YEAR(A94),MONTH(A94),1))</f>
        <v/>
      </c>
    </row>
    <row r="95" customFormat="false" ht="15" hidden="false" customHeight="false" outlineLevel="0" collapsed="false">
      <c r="A95" s="17"/>
      <c r="B95" s="14"/>
      <c r="C95" s="14"/>
      <c r="D95" s="9"/>
      <c r="E95" s="18" t="str">
        <f aca="false">IF(A95="","",DATE(YEAR(A95),MONTH(A95),1))</f>
        <v/>
      </c>
    </row>
    <row r="96" customFormat="false" ht="15" hidden="false" customHeight="false" outlineLevel="0" collapsed="false">
      <c r="A96" s="17"/>
      <c r="B96" s="14"/>
      <c r="C96" s="14"/>
      <c r="D96" s="9"/>
      <c r="E96" s="18" t="str">
        <f aca="false">IF(A96="","",DATE(YEAR(A96),MONTH(A96),1))</f>
        <v/>
      </c>
    </row>
    <row r="97" customFormat="false" ht="15" hidden="false" customHeight="false" outlineLevel="0" collapsed="false">
      <c r="A97" s="17"/>
      <c r="B97" s="14"/>
      <c r="C97" s="14"/>
      <c r="D97" s="9"/>
      <c r="E97" s="18" t="str">
        <f aca="false">IF(A97="","",DATE(YEAR(A97),MONTH(A97),1))</f>
        <v/>
      </c>
    </row>
    <row r="98" customFormat="false" ht="15" hidden="false" customHeight="false" outlineLevel="0" collapsed="false">
      <c r="A98" s="17"/>
      <c r="B98" s="14"/>
      <c r="C98" s="14"/>
      <c r="D98" s="9"/>
      <c r="E98" s="18" t="str">
        <f aca="false">IF(A98="","",DATE(YEAR(A98),MONTH(A98),1))</f>
        <v/>
      </c>
    </row>
    <row r="99" customFormat="false" ht="15" hidden="false" customHeight="false" outlineLevel="0" collapsed="false">
      <c r="A99" s="17"/>
      <c r="B99" s="14"/>
      <c r="C99" s="14"/>
      <c r="D99" s="9"/>
      <c r="E99" s="18" t="str">
        <f aca="false">IF(A99="","",DATE(YEAR(A99),MONTH(A99),1))</f>
        <v/>
      </c>
    </row>
    <row r="100" customFormat="false" ht="15" hidden="false" customHeight="false" outlineLevel="0" collapsed="false">
      <c r="A100" s="17"/>
      <c r="B100" s="14"/>
      <c r="C100" s="14"/>
      <c r="D100" s="9"/>
      <c r="E100" s="18" t="str">
        <f aca="false">IF(A100="","",DATE(YEAR(A100),MONTH(A100),1))</f>
        <v/>
      </c>
    </row>
    <row r="101" customFormat="false" ht="15" hidden="false" customHeight="false" outlineLevel="0" collapsed="false">
      <c r="A101" s="17"/>
      <c r="B101" s="14"/>
      <c r="C101" s="14"/>
      <c r="D101" s="9"/>
      <c r="E101" s="18" t="str">
        <f aca="false">IF(A101="","",DATE(YEAR(A101),MONTH(A101),1))</f>
        <v/>
      </c>
    </row>
    <row r="102" customFormat="false" ht="15" hidden="false" customHeight="false" outlineLevel="0" collapsed="false">
      <c r="A102" s="17"/>
      <c r="B102" s="14"/>
      <c r="C102" s="14"/>
      <c r="D102" s="9"/>
      <c r="E102" s="18" t="str">
        <f aca="false">IF(A102="","",DATE(YEAR(A102),MONTH(A102),1))</f>
        <v/>
      </c>
    </row>
    <row r="103" customFormat="false" ht="15" hidden="false" customHeight="false" outlineLevel="0" collapsed="false">
      <c r="A103" s="17"/>
      <c r="B103" s="14"/>
      <c r="C103" s="14"/>
      <c r="D103" s="9"/>
      <c r="E103" s="18" t="str">
        <f aca="false">IF(A103="","",DATE(YEAR(A103),MONTH(A103),1))</f>
        <v/>
      </c>
    </row>
    <row r="104" customFormat="false" ht="15" hidden="false" customHeight="false" outlineLevel="0" collapsed="false">
      <c r="A104" s="17"/>
      <c r="B104" s="14"/>
      <c r="C104" s="14"/>
      <c r="D104" s="9"/>
      <c r="E104" s="18" t="str">
        <f aca="false">IF(A104="","",DATE(YEAR(A104),MONTH(A104),1))</f>
        <v/>
      </c>
    </row>
    <row r="105" customFormat="false" ht="15" hidden="false" customHeight="false" outlineLevel="0" collapsed="false">
      <c r="A105" s="17"/>
      <c r="B105" s="14"/>
      <c r="C105" s="14"/>
      <c r="D105" s="9"/>
      <c r="E105" s="18" t="str">
        <f aca="false">IF(A105="","",DATE(YEAR(A105),MONTH(A105),1))</f>
        <v/>
      </c>
    </row>
    <row r="106" customFormat="false" ht="15" hidden="false" customHeight="false" outlineLevel="0" collapsed="false">
      <c r="A106" s="17"/>
      <c r="B106" s="14"/>
      <c r="C106" s="14"/>
      <c r="D106" s="9"/>
      <c r="E106" s="18" t="str">
        <f aca="false">IF(A106="","",DATE(YEAR(A106),MONTH(A106),1))</f>
        <v/>
      </c>
    </row>
    <row r="107" customFormat="false" ht="15" hidden="false" customHeight="false" outlineLevel="0" collapsed="false">
      <c r="A107" s="17"/>
      <c r="B107" s="14"/>
      <c r="C107" s="14"/>
      <c r="D107" s="9"/>
      <c r="E107" s="18" t="str">
        <f aca="false">IF(A107="","",DATE(YEAR(A107),MONTH(A107),1))</f>
        <v/>
      </c>
    </row>
    <row r="108" customFormat="false" ht="15" hidden="false" customHeight="false" outlineLevel="0" collapsed="false">
      <c r="A108" s="17"/>
      <c r="B108" s="14"/>
      <c r="C108" s="14"/>
      <c r="D108" s="9"/>
      <c r="E108" s="18" t="str">
        <f aca="false">IF(A108="","",DATE(YEAR(A108),MONTH(A108),1))</f>
        <v/>
      </c>
    </row>
    <row r="109" customFormat="false" ht="15" hidden="false" customHeight="false" outlineLevel="0" collapsed="false">
      <c r="A109" s="17"/>
      <c r="B109" s="14"/>
      <c r="C109" s="14"/>
      <c r="D109" s="9"/>
      <c r="E109" s="18" t="str">
        <f aca="false">IF(A109="","",DATE(YEAR(A109),MONTH(A109),1))</f>
        <v/>
      </c>
    </row>
    <row r="110" customFormat="false" ht="15" hidden="false" customHeight="false" outlineLevel="0" collapsed="false">
      <c r="A110" s="17"/>
      <c r="B110" s="14"/>
      <c r="C110" s="14"/>
      <c r="D110" s="9"/>
      <c r="E110" s="18" t="str">
        <f aca="false">IF(A110="","",DATE(YEAR(A110),MONTH(A110),1))</f>
        <v/>
      </c>
    </row>
    <row r="111" customFormat="false" ht="15" hidden="false" customHeight="false" outlineLevel="0" collapsed="false">
      <c r="A111" s="17"/>
      <c r="B111" s="14"/>
      <c r="C111" s="14"/>
      <c r="D111" s="9"/>
      <c r="E111" s="18" t="str">
        <f aca="false">IF(A111="","",DATE(YEAR(A111),MONTH(A111),1))</f>
        <v/>
      </c>
    </row>
    <row r="112" customFormat="false" ht="15" hidden="false" customHeight="false" outlineLevel="0" collapsed="false">
      <c r="A112" s="17"/>
      <c r="B112" s="14"/>
      <c r="C112" s="14"/>
      <c r="D112" s="9"/>
      <c r="E112" s="18" t="str">
        <f aca="false">IF(A112="","",DATE(YEAR(A112),MONTH(A112),1))</f>
        <v/>
      </c>
    </row>
    <row r="113" customFormat="false" ht="15" hidden="false" customHeight="false" outlineLevel="0" collapsed="false">
      <c r="A113" s="17"/>
      <c r="B113" s="14"/>
      <c r="C113" s="14"/>
      <c r="D113" s="9"/>
      <c r="E113" s="18" t="str">
        <f aca="false">IF(A113="","",DATE(YEAR(A113),MONTH(A113),1))</f>
        <v/>
      </c>
    </row>
    <row r="114" customFormat="false" ht="15" hidden="false" customHeight="false" outlineLevel="0" collapsed="false">
      <c r="A114" s="17"/>
      <c r="B114" s="14"/>
      <c r="C114" s="14"/>
      <c r="D114" s="9"/>
      <c r="E114" s="18" t="str">
        <f aca="false">IF(A114="","",DATE(YEAR(A114),MONTH(A114),1))</f>
        <v/>
      </c>
    </row>
    <row r="115" customFormat="false" ht="15" hidden="false" customHeight="false" outlineLevel="0" collapsed="false">
      <c r="A115" s="17"/>
      <c r="B115" s="14"/>
      <c r="C115" s="14"/>
      <c r="D115" s="9"/>
      <c r="E115" s="18" t="str">
        <f aca="false">IF(A115="","",DATE(YEAR(A115),MONTH(A115),1))</f>
        <v/>
      </c>
    </row>
    <row r="116" customFormat="false" ht="15" hidden="false" customHeight="false" outlineLevel="0" collapsed="false">
      <c r="A116" s="17"/>
      <c r="B116" s="14"/>
      <c r="C116" s="14"/>
      <c r="D116" s="9"/>
      <c r="E116" s="18" t="str">
        <f aca="false">IF(A116="","",DATE(YEAR(A116),MONTH(A116),1))</f>
        <v/>
      </c>
    </row>
    <row r="117" customFormat="false" ht="15" hidden="false" customHeight="false" outlineLevel="0" collapsed="false">
      <c r="A117" s="17"/>
      <c r="B117" s="14"/>
      <c r="C117" s="14"/>
      <c r="D117" s="9"/>
      <c r="E117" s="18" t="str">
        <f aca="false">IF(A117="","",DATE(YEAR(A117),MONTH(A117),1))</f>
        <v/>
      </c>
    </row>
    <row r="118" customFormat="false" ht="15" hidden="false" customHeight="false" outlineLevel="0" collapsed="false">
      <c r="A118" s="17"/>
      <c r="B118" s="14"/>
      <c r="C118" s="14"/>
      <c r="D118" s="9"/>
      <c r="E118" s="18" t="str">
        <f aca="false">IF(A118="","",DATE(YEAR(A118),MONTH(A118),1))</f>
        <v/>
      </c>
    </row>
    <row r="119" customFormat="false" ht="15" hidden="false" customHeight="false" outlineLevel="0" collapsed="false">
      <c r="A119" s="17"/>
      <c r="B119" s="14"/>
      <c r="C119" s="14"/>
      <c r="D119" s="9"/>
      <c r="E119" s="18" t="str">
        <f aca="false">IF(A119="","",DATE(YEAR(A119),MONTH(A119),1))</f>
        <v/>
      </c>
    </row>
    <row r="120" customFormat="false" ht="15" hidden="false" customHeight="false" outlineLevel="0" collapsed="false">
      <c r="A120" s="17"/>
      <c r="B120" s="14"/>
      <c r="C120" s="14"/>
      <c r="D120" s="9"/>
      <c r="E120" s="18" t="str">
        <f aca="false">IF(A120="","",DATE(YEAR(A120),MONTH(A120),1))</f>
        <v/>
      </c>
    </row>
    <row r="121" customFormat="false" ht="15" hidden="false" customHeight="false" outlineLevel="0" collapsed="false">
      <c r="A121" s="17"/>
      <c r="B121" s="14"/>
      <c r="C121" s="14"/>
      <c r="D121" s="9"/>
      <c r="E121" s="18" t="str">
        <f aca="false">IF(A121="","",DATE(YEAR(A121),MONTH(A121),1))</f>
        <v/>
      </c>
    </row>
    <row r="122" customFormat="false" ht="15" hidden="false" customHeight="false" outlineLevel="0" collapsed="false">
      <c r="A122" s="17"/>
      <c r="B122" s="14"/>
      <c r="C122" s="14"/>
      <c r="D122" s="9"/>
      <c r="E122" s="18" t="str">
        <f aca="false">IF(A122="","",DATE(YEAR(A122),MONTH(A122),1))</f>
        <v/>
      </c>
    </row>
    <row r="123" customFormat="false" ht="15" hidden="false" customHeight="false" outlineLevel="0" collapsed="false">
      <c r="A123" s="17"/>
      <c r="B123" s="14"/>
      <c r="C123" s="14"/>
      <c r="D123" s="9"/>
      <c r="E123" s="18" t="str">
        <f aca="false">IF(A123="","",DATE(YEAR(A123),MONTH(A123),1))</f>
        <v/>
      </c>
    </row>
    <row r="124" customFormat="false" ht="15" hidden="false" customHeight="false" outlineLevel="0" collapsed="false">
      <c r="A124" s="17"/>
      <c r="B124" s="14"/>
      <c r="C124" s="14"/>
      <c r="D124" s="9"/>
      <c r="E124" s="18" t="str">
        <f aca="false">IF(A124="","",DATE(YEAR(A124),MONTH(A124),1))</f>
        <v/>
      </c>
    </row>
    <row r="125" customFormat="false" ht="15" hidden="false" customHeight="false" outlineLevel="0" collapsed="false">
      <c r="A125" s="17"/>
      <c r="B125" s="14"/>
      <c r="C125" s="14"/>
      <c r="D125" s="9"/>
      <c r="E125" s="18" t="str">
        <f aca="false">IF(A125="","",DATE(YEAR(A125),MONTH(A125),1))</f>
        <v/>
      </c>
    </row>
    <row r="126" customFormat="false" ht="15" hidden="false" customHeight="false" outlineLevel="0" collapsed="false">
      <c r="A126" s="17"/>
      <c r="B126" s="14"/>
      <c r="C126" s="14"/>
      <c r="D126" s="9"/>
      <c r="E126" s="18" t="str">
        <f aca="false">IF(A126="","",DATE(YEAR(A126),MONTH(A126),1))</f>
        <v/>
      </c>
    </row>
    <row r="127" customFormat="false" ht="15" hidden="false" customHeight="false" outlineLevel="0" collapsed="false">
      <c r="A127" s="17"/>
      <c r="B127" s="14"/>
      <c r="C127" s="14"/>
      <c r="D127" s="9"/>
      <c r="E127" s="18" t="str">
        <f aca="false">IF(A127="","",DATE(YEAR(A127),MONTH(A127),1))</f>
        <v/>
      </c>
    </row>
    <row r="128" customFormat="false" ht="15" hidden="false" customHeight="false" outlineLevel="0" collapsed="false">
      <c r="A128" s="17"/>
      <c r="B128" s="14"/>
      <c r="C128" s="14"/>
      <c r="D128" s="9"/>
      <c r="E128" s="18" t="str">
        <f aca="false">IF(A128="","",DATE(YEAR(A128),MONTH(A128),1))</f>
        <v/>
      </c>
    </row>
    <row r="129" customFormat="false" ht="15" hidden="false" customHeight="false" outlineLevel="0" collapsed="false">
      <c r="A129" s="17"/>
      <c r="B129" s="14"/>
      <c r="C129" s="14"/>
      <c r="D129" s="9"/>
      <c r="E129" s="18" t="str">
        <f aca="false">IF(A129="","",DATE(YEAR(A129),MONTH(A129),1))</f>
        <v/>
      </c>
    </row>
    <row r="130" customFormat="false" ht="15" hidden="false" customHeight="false" outlineLevel="0" collapsed="false">
      <c r="A130" s="17"/>
      <c r="B130" s="14"/>
      <c r="C130" s="14"/>
      <c r="D130" s="9"/>
      <c r="E130" s="18" t="str">
        <f aca="false">IF(A130="","",DATE(YEAR(A130),MONTH(A130),1))</f>
        <v/>
      </c>
    </row>
    <row r="131" customFormat="false" ht="15" hidden="false" customHeight="false" outlineLevel="0" collapsed="false">
      <c r="A131" s="17"/>
      <c r="B131" s="14"/>
      <c r="C131" s="14"/>
      <c r="D131" s="9"/>
      <c r="E131" s="18" t="str">
        <f aca="false">IF(A131="","",DATE(YEAR(A131),MONTH(A131),1))</f>
        <v/>
      </c>
    </row>
    <row r="132" customFormat="false" ht="15" hidden="false" customHeight="false" outlineLevel="0" collapsed="false">
      <c r="A132" s="17"/>
      <c r="B132" s="14"/>
      <c r="C132" s="14"/>
      <c r="D132" s="9"/>
      <c r="E132" s="18" t="str">
        <f aca="false">IF(A132="","",DATE(YEAR(A132),MONTH(A132),1))</f>
        <v/>
      </c>
    </row>
    <row r="133" customFormat="false" ht="15" hidden="false" customHeight="false" outlineLevel="0" collapsed="false">
      <c r="A133" s="17"/>
      <c r="B133" s="14"/>
      <c r="C133" s="14"/>
      <c r="D133" s="9"/>
      <c r="E133" s="18" t="str">
        <f aca="false">IF(A133="","",DATE(YEAR(A133),MONTH(A133),1))</f>
        <v/>
      </c>
    </row>
    <row r="134" customFormat="false" ht="15" hidden="false" customHeight="false" outlineLevel="0" collapsed="false">
      <c r="A134" s="17"/>
      <c r="B134" s="14"/>
      <c r="C134" s="14"/>
      <c r="D134" s="9"/>
      <c r="E134" s="18" t="str">
        <f aca="false">IF(A134="","",DATE(YEAR(A134),MONTH(A134),1))</f>
        <v/>
      </c>
    </row>
    <row r="135" customFormat="false" ht="15" hidden="false" customHeight="false" outlineLevel="0" collapsed="false">
      <c r="A135" s="17"/>
      <c r="B135" s="14"/>
      <c r="C135" s="14"/>
      <c r="D135" s="9"/>
      <c r="E135" s="18" t="str">
        <f aca="false">IF(A135="","",DATE(YEAR(A135),MONTH(A135),1))</f>
        <v/>
      </c>
    </row>
    <row r="136" customFormat="false" ht="15" hidden="false" customHeight="false" outlineLevel="0" collapsed="false">
      <c r="A136" s="17"/>
      <c r="B136" s="14"/>
      <c r="C136" s="14"/>
      <c r="D136" s="9"/>
      <c r="E136" s="18" t="str">
        <f aca="false">IF(A136="","",DATE(YEAR(A136),MONTH(A136),1))</f>
        <v/>
      </c>
    </row>
    <row r="137" customFormat="false" ht="15" hidden="false" customHeight="false" outlineLevel="0" collapsed="false">
      <c r="A137" s="17"/>
      <c r="B137" s="14"/>
      <c r="C137" s="14"/>
      <c r="D137" s="9"/>
      <c r="E137" s="18" t="str">
        <f aca="false">IF(A137="","",DATE(YEAR(A137),MONTH(A137),1))</f>
        <v/>
      </c>
    </row>
    <row r="138" customFormat="false" ht="15" hidden="false" customHeight="false" outlineLevel="0" collapsed="false">
      <c r="A138" s="17"/>
      <c r="B138" s="14"/>
      <c r="C138" s="14"/>
      <c r="D138" s="9"/>
      <c r="E138" s="18" t="str">
        <f aca="false">IF(A138="","",DATE(YEAR(A138),MONTH(A138),1))</f>
        <v/>
      </c>
    </row>
    <row r="139" customFormat="false" ht="15" hidden="false" customHeight="false" outlineLevel="0" collapsed="false">
      <c r="A139" s="17"/>
      <c r="B139" s="14"/>
      <c r="C139" s="14"/>
      <c r="D139" s="9"/>
      <c r="E139" s="18" t="str">
        <f aca="false">IF(A139="","",DATE(YEAR(A139),MONTH(A139),1))</f>
        <v/>
      </c>
    </row>
    <row r="140" customFormat="false" ht="15" hidden="false" customHeight="false" outlineLevel="0" collapsed="false">
      <c r="A140" s="17"/>
      <c r="B140" s="14"/>
      <c r="C140" s="14"/>
      <c r="D140" s="9"/>
      <c r="E140" s="18" t="str">
        <f aca="false">IF(A140="","",DATE(YEAR(A140),MONTH(A140),1))</f>
        <v/>
      </c>
    </row>
    <row r="141" customFormat="false" ht="15" hidden="false" customHeight="false" outlineLevel="0" collapsed="false">
      <c r="A141" s="17"/>
      <c r="B141" s="14"/>
      <c r="C141" s="14"/>
      <c r="D141" s="9"/>
      <c r="E141" s="18" t="str">
        <f aca="false">IF(A141="","",DATE(YEAR(A141),MONTH(A141),1))</f>
        <v/>
      </c>
    </row>
    <row r="142" customFormat="false" ht="15" hidden="false" customHeight="false" outlineLevel="0" collapsed="false">
      <c r="A142" s="17"/>
      <c r="B142" s="14"/>
      <c r="C142" s="14"/>
      <c r="D142" s="9"/>
      <c r="E142" s="18" t="str">
        <f aca="false">IF(A142="","",DATE(YEAR(A142),MONTH(A142),1))</f>
        <v/>
      </c>
    </row>
    <row r="143" customFormat="false" ht="15" hidden="false" customHeight="false" outlineLevel="0" collapsed="false">
      <c r="A143" s="17"/>
      <c r="B143" s="14"/>
      <c r="C143" s="14"/>
      <c r="D143" s="9"/>
      <c r="E143" s="18" t="str">
        <f aca="false">IF(A143="","",DATE(YEAR(A143),MONTH(A143),1))</f>
        <v/>
      </c>
    </row>
    <row r="144" customFormat="false" ht="15" hidden="false" customHeight="false" outlineLevel="0" collapsed="false">
      <c r="A144" s="17"/>
      <c r="B144" s="14"/>
      <c r="C144" s="14"/>
      <c r="D144" s="9"/>
      <c r="E144" s="18" t="str">
        <f aca="false">IF(A144="","",DATE(YEAR(A144),MONTH(A144),1))</f>
        <v/>
      </c>
    </row>
    <row r="145" customFormat="false" ht="15" hidden="false" customHeight="false" outlineLevel="0" collapsed="false">
      <c r="A145" s="17"/>
      <c r="B145" s="14"/>
      <c r="C145" s="14"/>
      <c r="D145" s="9"/>
      <c r="E145" s="18" t="str">
        <f aca="false">IF(A145="","",DATE(YEAR(A145),MONTH(A145),1))</f>
        <v/>
      </c>
    </row>
    <row r="146" customFormat="false" ht="15" hidden="false" customHeight="false" outlineLevel="0" collapsed="false">
      <c r="A146" s="17"/>
      <c r="B146" s="14"/>
      <c r="C146" s="14"/>
      <c r="D146" s="9"/>
      <c r="E146" s="18" t="str">
        <f aca="false">IF(A146="","",DATE(YEAR(A146),MONTH(A146),1))</f>
        <v/>
      </c>
    </row>
    <row r="147" customFormat="false" ht="15" hidden="false" customHeight="false" outlineLevel="0" collapsed="false">
      <c r="A147" s="17"/>
      <c r="B147" s="14"/>
      <c r="C147" s="14"/>
      <c r="D147" s="9"/>
      <c r="E147" s="18" t="str">
        <f aca="false">IF(A147="","",DATE(YEAR(A147),MONTH(A147),1))</f>
        <v/>
      </c>
    </row>
    <row r="148" customFormat="false" ht="15" hidden="false" customHeight="false" outlineLevel="0" collapsed="false">
      <c r="A148" s="17"/>
      <c r="B148" s="14"/>
      <c r="C148" s="14"/>
      <c r="D148" s="9"/>
      <c r="E148" s="18" t="str">
        <f aca="false">IF(A148="","",DATE(YEAR(A148),MONTH(A148),1))</f>
        <v/>
      </c>
    </row>
    <row r="149" customFormat="false" ht="15" hidden="false" customHeight="false" outlineLevel="0" collapsed="false">
      <c r="A149" s="17"/>
      <c r="B149" s="14"/>
      <c r="C149" s="14"/>
      <c r="D149" s="9"/>
      <c r="E149" s="18" t="str">
        <f aca="false">IF(A149="","",DATE(YEAR(A149),MONTH(A149),1))</f>
        <v/>
      </c>
    </row>
    <row r="150" customFormat="false" ht="15" hidden="false" customHeight="false" outlineLevel="0" collapsed="false">
      <c r="A150" s="17"/>
      <c r="B150" s="14"/>
      <c r="C150" s="14"/>
      <c r="D150" s="9"/>
      <c r="E150" s="18" t="str">
        <f aca="false">IF(A150="","",DATE(YEAR(A150),MONTH(A150),1))</f>
        <v/>
      </c>
    </row>
    <row r="151" customFormat="false" ht="15" hidden="false" customHeight="false" outlineLevel="0" collapsed="false">
      <c r="A151" s="17"/>
      <c r="B151" s="14"/>
      <c r="C151" s="14"/>
      <c r="D151" s="9"/>
      <c r="E151" s="18" t="str">
        <f aca="false">IF(A151="","",DATE(YEAR(A151),MONTH(A151),1))</f>
        <v/>
      </c>
    </row>
    <row r="152" customFormat="false" ht="15" hidden="false" customHeight="false" outlineLevel="0" collapsed="false">
      <c r="A152" s="17"/>
      <c r="B152" s="14"/>
      <c r="C152" s="14"/>
      <c r="D152" s="9"/>
      <c r="E152" s="18" t="str">
        <f aca="false">IF(A152="","",DATE(YEAR(A152),MONTH(A152),1))</f>
        <v/>
      </c>
    </row>
    <row r="153" customFormat="false" ht="15" hidden="false" customHeight="false" outlineLevel="0" collapsed="false">
      <c r="A153" s="17"/>
      <c r="B153" s="14"/>
      <c r="C153" s="14"/>
      <c r="D153" s="9"/>
      <c r="E153" s="18" t="str">
        <f aca="false">IF(A153="","",DATE(YEAR(A153),MONTH(A153),1))</f>
        <v/>
      </c>
    </row>
    <row r="154" customFormat="false" ht="15" hidden="false" customHeight="false" outlineLevel="0" collapsed="false">
      <c r="A154" s="17"/>
      <c r="B154" s="14"/>
      <c r="C154" s="14"/>
      <c r="D154" s="9"/>
      <c r="E154" s="18" t="str">
        <f aca="false">IF(A154="","",DATE(YEAR(A154),MONTH(A154),1))</f>
        <v/>
      </c>
    </row>
    <row r="155" customFormat="false" ht="15" hidden="false" customHeight="false" outlineLevel="0" collapsed="false">
      <c r="A155" s="17"/>
      <c r="B155" s="14"/>
      <c r="C155" s="14"/>
      <c r="D155" s="9"/>
      <c r="E155" s="18" t="str">
        <f aca="false">IF(A155="","",DATE(YEAR(A155),MONTH(A155),1))</f>
        <v/>
      </c>
    </row>
    <row r="156" customFormat="false" ht="15" hidden="false" customHeight="false" outlineLevel="0" collapsed="false">
      <c r="A156" s="17"/>
      <c r="B156" s="14"/>
      <c r="C156" s="14"/>
      <c r="D156" s="9"/>
      <c r="E156" s="18" t="str">
        <f aca="false">IF(A156="","",DATE(YEAR(A156),MONTH(A156),1))</f>
        <v/>
      </c>
    </row>
    <row r="157" customFormat="false" ht="15" hidden="false" customHeight="false" outlineLevel="0" collapsed="false">
      <c r="A157" s="17"/>
      <c r="B157" s="14"/>
      <c r="C157" s="14"/>
      <c r="D157" s="9"/>
      <c r="E157" s="18" t="str">
        <f aca="false">IF(A157="","",DATE(YEAR(A157),MONTH(A157),1))</f>
        <v/>
      </c>
    </row>
    <row r="158" customFormat="false" ht="15" hidden="false" customHeight="false" outlineLevel="0" collapsed="false">
      <c r="A158" s="17"/>
      <c r="B158" s="14"/>
      <c r="C158" s="14"/>
      <c r="D158" s="9"/>
      <c r="E158" s="18" t="str">
        <f aca="false">IF(A158="","",DATE(YEAR(A158),MONTH(A158),1))</f>
        <v/>
      </c>
    </row>
    <row r="159" customFormat="false" ht="15" hidden="false" customHeight="false" outlineLevel="0" collapsed="false">
      <c r="A159" s="17"/>
      <c r="B159" s="14"/>
      <c r="C159" s="14"/>
      <c r="D159" s="9"/>
      <c r="E159" s="18" t="str">
        <f aca="false">IF(A159="","",DATE(YEAR(A159),MONTH(A159),1))</f>
        <v/>
      </c>
    </row>
    <row r="160" customFormat="false" ht="15" hidden="false" customHeight="false" outlineLevel="0" collapsed="false">
      <c r="A160" s="17"/>
      <c r="B160" s="14"/>
      <c r="C160" s="14"/>
      <c r="D160" s="9"/>
      <c r="E160" s="18" t="str">
        <f aca="false">IF(A160="","",DATE(YEAR(A160),MONTH(A160),1))</f>
        <v/>
      </c>
    </row>
    <row r="161" customFormat="false" ht="15" hidden="false" customHeight="false" outlineLevel="0" collapsed="false">
      <c r="A161" s="17"/>
      <c r="B161" s="14"/>
      <c r="C161" s="14"/>
      <c r="D161" s="9"/>
      <c r="E161" s="18" t="str">
        <f aca="false">IF(A161="","",DATE(YEAR(A161),MONTH(A161),1))</f>
        <v/>
      </c>
    </row>
    <row r="162" customFormat="false" ht="15" hidden="false" customHeight="false" outlineLevel="0" collapsed="false">
      <c r="A162" s="17"/>
      <c r="B162" s="14"/>
      <c r="C162" s="14"/>
      <c r="D162" s="9"/>
      <c r="E162" s="18" t="str">
        <f aca="false">IF(A162="","",DATE(YEAR(A162),MONTH(A162),1))</f>
        <v/>
      </c>
    </row>
    <row r="163" customFormat="false" ht="15" hidden="false" customHeight="false" outlineLevel="0" collapsed="false">
      <c r="A163" s="17"/>
      <c r="B163" s="14"/>
      <c r="C163" s="14"/>
      <c r="D163" s="9"/>
      <c r="E163" s="18" t="str">
        <f aca="false">IF(A163="","",DATE(YEAR(A163),MONTH(A163),1))</f>
        <v/>
      </c>
    </row>
    <row r="164" customFormat="false" ht="15" hidden="false" customHeight="false" outlineLevel="0" collapsed="false">
      <c r="A164" s="17"/>
      <c r="B164" s="14"/>
      <c r="C164" s="14"/>
      <c r="D164" s="9"/>
      <c r="E164" s="18" t="str">
        <f aca="false">IF(A164="","",DATE(YEAR(A164),MONTH(A164),1))</f>
        <v/>
      </c>
    </row>
    <row r="165" customFormat="false" ht="15" hidden="false" customHeight="false" outlineLevel="0" collapsed="false">
      <c r="A165" s="17"/>
      <c r="B165" s="14"/>
      <c r="C165" s="14"/>
      <c r="D165" s="9"/>
      <c r="E165" s="18" t="str">
        <f aca="false">IF(A165="","",DATE(YEAR(A165),MONTH(A165),1))</f>
        <v/>
      </c>
    </row>
    <row r="166" customFormat="false" ht="15" hidden="false" customHeight="false" outlineLevel="0" collapsed="false">
      <c r="A166" s="17"/>
      <c r="B166" s="14"/>
      <c r="C166" s="14"/>
      <c r="D166" s="9"/>
      <c r="E166" s="18" t="str">
        <f aca="false">IF(A166="","",DATE(YEAR(A166),MONTH(A166),1))</f>
        <v/>
      </c>
    </row>
    <row r="167" customFormat="false" ht="15" hidden="false" customHeight="false" outlineLevel="0" collapsed="false">
      <c r="A167" s="17"/>
      <c r="B167" s="14"/>
      <c r="C167" s="14"/>
      <c r="D167" s="9"/>
      <c r="E167" s="18" t="str">
        <f aca="false">IF(A167="","",DATE(YEAR(A167),MONTH(A167),1))</f>
        <v/>
      </c>
    </row>
    <row r="168" customFormat="false" ht="15" hidden="false" customHeight="false" outlineLevel="0" collapsed="false">
      <c r="A168" s="17"/>
      <c r="B168" s="14"/>
      <c r="C168" s="14"/>
      <c r="D168" s="9"/>
      <c r="E168" s="18" t="str">
        <f aca="false">IF(A168="","",DATE(YEAR(A168),MONTH(A168),1))</f>
        <v/>
      </c>
    </row>
    <row r="169" customFormat="false" ht="15" hidden="false" customHeight="false" outlineLevel="0" collapsed="false">
      <c r="A169" s="17"/>
      <c r="B169" s="14"/>
      <c r="C169" s="14"/>
      <c r="D169" s="9"/>
      <c r="E169" s="18" t="str">
        <f aca="false">IF(A169="","",DATE(YEAR(A169),MONTH(A169),1))</f>
        <v/>
      </c>
    </row>
    <row r="170" customFormat="false" ht="15" hidden="false" customHeight="false" outlineLevel="0" collapsed="false">
      <c r="A170" s="17"/>
      <c r="B170" s="14"/>
      <c r="C170" s="14"/>
      <c r="D170" s="9"/>
      <c r="E170" s="18" t="str">
        <f aca="false">IF(A170="","",DATE(YEAR(A170),MONTH(A170),1))</f>
        <v/>
      </c>
    </row>
    <row r="171" customFormat="false" ht="15" hidden="false" customHeight="false" outlineLevel="0" collapsed="false">
      <c r="A171" s="17"/>
      <c r="B171" s="14"/>
      <c r="C171" s="14"/>
      <c r="D171" s="9"/>
      <c r="E171" s="18" t="str">
        <f aca="false">IF(A171="","",DATE(YEAR(A171),MONTH(A171),1))</f>
        <v/>
      </c>
    </row>
    <row r="172" customFormat="false" ht="15" hidden="false" customHeight="false" outlineLevel="0" collapsed="false">
      <c r="A172" s="17"/>
      <c r="B172" s="14"/>
      <c r="C172" s="14"/>
      <c r="D172" s="9"/>
      <c r="E172" s="18" t="str">
        <f aca="false">IF(A172="","",DATE(YEAR(A172),MONTH(A172),1))</f>
        <v/>
      </c>
    </row>
    <row r="173" customFormat="false" ht="15" hidden="false" customHeight="false" outlineLevel="0" collapsed="false">
      <c r="A173" s="17"/>
      <c r="B173" s="14"/>
      <c r="C173" s="14"/>
      <c r="D173" s="9"/>
      <c r="E173" s="18" t="str">
        <f aca="false">IF(A173="","",DATE(YEAR(A173),MONTH(A173),1))</f>
        <v/>
      </c>
    </row>
    <row r="174" customFormat="false" ht="15" hidden="false" customHeight="false" outlineLevel="0" collapsed="false">
      <c r="A174" s="17"/>
      <c r="B174" s="14"/>
      <c r="C174" s="14"/>
      <c r="D174" s="9"/>
      <c r="E174" s="18" t="str">
        <f aca="false">IF(A174="","",DATE(YEAR(A174),MONTH(A174),1))</f>
        <v/>
      </c>
    </row>
    <row r="175" customFormat="false" ht="15" hidden="false" customHeight="false" outlineLevel="0" collapsed="false">
      <c r="A175" s="17"/>
      <c r="B175" s="14"/>
      <c r="C175" s="14"/>
      <c r="D175" s="9"/>
      <c r="E175" s="18" t="str">
        <f aca="false">IF(A175="","",DATE(YEAR(A175),MONTH(A175),1))</f>
        <v/>
      </c>
    </row>
    <row r="176" customFormat="false" ht="15" hidden="false" customHeight="false" outlineLevel="0" collapsed="false">
      <c r="A176" s="17"/>
      <c r="B176" s="14"/>
      <c r="C176" s="14"/>
      <c r="D176" s="9"/>
      <c r="E176" s="18" t="str">
        <f aca="false">IF(A176="","",DATE(YEAR(A176),MONTH(A176),1))</f>
        <v/>
      </c>
    </row>
    <row r="177" customFormat="false" ht="15" hidden="false" customHeight="false" outlineLevel="0" collapsed="false">
      <c r="A177" s="17"/>
      <c r="B177" s="14"/>
      <c r="C177" s="14"/>
      <c r="D177" s="9"/>
      <c r="E177" s="18" t="str">
        <f aca="false">IF(A177="","",DATE(YEAR(A177),MONTH(A177),1))</f>
        <v/>
      </c>
    </row>
    <row r="178" customFormat="false" ht="15" hidden="false" customHeight="false" outlineLevel="0" collapsed="false">
      <c r="A178" s="17"/>
      <c r="B178" s="14"/>
      <c r="C178" s="14"/>
      <c r="D178" s="9"/>
      <c r="E178" s="18" t="str">
        <f aca="false">IF(A178="","",DATE(YEAR(A178),MONTH(A178),1))</f>
        <v/>
      </c>
    </row>
    <row r="179" customFormat="false" ht="15" hidden="false" customHeight="false" outlineLevel="0" collapsed="false">
      <c r="A179" s="17"/>
      <c r="B179" s="14"/>
      <c r="C179" s="14"/>
      <c r="D179" s="9"/>
      <c r="E179" s="18" t="str">
        <f aca="false">IF(A179="","",DATE(YEAR(A179),MONTH(A179),1))</f>
        <v/>
      </c>
    </row>
    <row r="180" customFormat="false" ht="15" hidden="false" customHeight="false" outlineLevel="0" collapsed="false">
      <c r="A180" s="17"/>
      <c r="B180" s="14"/>
      <c r="C180" s="14"/>
      <c r="D180" s="9"/>
      <c r="E180" s="18" t="str">
        <f aca="false">IF(A180="","",DATE(YEAR(A180),MONTH(A180),1))</f>
        <v/>
      </c>
    </row>
    <row r="181" customFormat="false" ht="15" hidden="false" customHeight="false" outlineLevel="0" collapsed="false">
      <c r="A181" s="17"/>
      <c r="B181" s="14"/>
      <c r="C181" s="14"/>
      <c r="D181" s="9"/>
      <c r="E181" s="18" t="str">
        <f aca="false">IF(A181="","",DATE(YEAR(A181),MONTH(A181),1))</f>
        <v/>
      </c>
    </row>
    <row r="182" customFormat="false" ht="15" hidden="false" customHeight="false" outlineLevel="0" collapsed="false">
      <c r="A182" s="17"/>
      <c r="B182" s="14"/>
      <c r="C182" s="14"/>
      <c r="D182" s="9"/>
      <c r="E182" s="18" t="str">
        <f aca="false">IF(A182="","",DATE(YEAR(A182),MONTH(A182),1))</f>
        <v/>
      </c>
    </row>
    <row r="183" customFormat="false" ht="15" hidden="false" customHeight="false" outlineLevel="0" collapsed="false">
      <c r="A183" s="17"/>
      <c r="B183" s="14"/>
      <c r="C183" s="14"/>
      <c r="D183" s="9"/>
      <c r="E183" s="18" t="str">
        <f aca="false">IF(A183="","",DATE(YEAR(A183),MONTH(A183),1))</f>
        <v/>
      </c>
    </row>
    <row r="184" customFormat="false" ht="15" hidden="false" customHeight="false" outlineLevel="0" collapsed="false">
      <c r="A184" s="17"/>
      <c r="B184" s="14"/>
      <c r="C184" s="14"/>
      <c r="D184" s="9"/>
      <c r="E184" s="18" t="str">
        <f aca="false">IF(A184="","",DATE(YEAR(A184),MONTH(A184),1))</f>
        <v/>
      </c>
    </row>
    <row r="185" customFormat="false" ht="15" hidden="false" customHeight="false" outlineLevel="0" collapsed="false">
      <c r="A185" s="17"/>
      <c r="B185" s="14"/>
      <c r="C185" s="14"/>
      <c r="D185" s="9"/>
      <c r="E185" s="18" t="str">
        <f aca="false">IF(A185="","",DATE(YEAR(A185),MONTH(A185),1))</f>
        <v/>
      </c>
    </row>
    <row r="186" customFormat="false" ht="15" hidden="false" customHeight="false" outlineLevel="0" collapsed="false">
      <c r="A186" s="17"/>
      <c r="B186" s="14"/>
      <c r="C186" s="14"/>
      <c r="D186" s="9"/>
      <c r="E186" s="18" t="str">
        <f aca="false">IF(A186="","",DATE(YEAR(A186),MONTH(A186),1))</f>
        <v/>
      </c>
    </row>
    <row r="187" customFormat="false" ht="15" hidden="false" customHeight="false" outlineLevel="0" collapsed="false">
      <c r="A187" s="17"/>
      <c r="B187" s="14"/>
      <c r="C187" s="14"/>
      <c r="D187" s="9"/>
      <c r="E187" s="18" t="str">
        <f aca="false">IF(A187="","",DATE(YEAR(A187),MONTH(A187),1))</f>
        <v/>
      </c>
    </row>
    <row r="188" customFormat="false" ht="15" hidden="false" customHeight="false" outlineLevel="0" collapsed="false">
      <c r="A188" s="17"/>
      <c r="B188" s="14"/>
      <c r="C188" s="14"/>
      <c r="D188" s="9"/>
      <c r="E188" s="18" t="str">
        <f aca="false">IF(A188="","",DATE(YEAR(A188),MONTH(A188),1))</f>
        <v/>
      </c>
    </row>
    <row r="189" customFormat="false" ht="15" hidden="false" customHeight="false" outlineLevel="0" collapsed="false">
      <c r="A189" s="17"/>
      <c r="B189" s="14"/>
      <c r="C189" s="14"/>
      <c r="D189" s="9"/>
      <c r="E189" s="18" t="str">
        <f aca="false">IF(A189="","",DATE(YEAR(A189),MONTH(A189),1))</f>
        <v/>
      </c>
    </row>
    <row r="190" customFormat="false" ht="15" hidden="false" customHeight="false" outlineLevel="0" collapsed="false">
      <c r="A190" s="17"/>
      <c r="B190" s="14"/>
      <c r="C190" s="14"/>
      <c r="D190" s="9"/>
      <c r="E190" s="18" t="str">
        <f aca="false">IF(A190="","",DATE(YEAR(A190),MONTH(A190),1))</f>
        <v/>
      </c>
    </row>
    <row r="191" customFormat="false" ht="15" hidden="false" customHeight="false" outlineLevel="0" collapsed="false">
      <c r="A191" s="17"/>
      <c r="B191" s="14"/>
      <c r="C191" s="14"/>
      <c r="D191" s="9"/>
      <c r="E191" s="18" t="str">
        <f aca="false">IF(A191="","",DATE(YEAR(A191),MONTH(A191),1))</f>
        <v/>
      </c>
    </row>
    <row r="192" customFormat="false" ht="15" hidden="false" customHeight="false" outlineLevel="0" collapsed="false">
      <c r="A192" s="17"/>
      <c r="B192" s="14"/>
      <c r="C192" s="14"/>
      <c r="D192" s="9"/>
      <c r="E192" s="18" t="str">
        <f aca="false">IF(A192="","",DATE(YEAR(A192),MONTH(A192),1))</f>
        <v/>
      </c>
    </row>
    <row r="193" customFormat="false" ht="15" hidden="false" customHeight="false" outlineLevel="0" collapsed="false">
      <c r="A193" s="17"/>
      <c r="B193" s="14"/>
      <c r="C193" s="14"/>
      <c r="D193" s="9"/>
      <c r="E193" s="18" t="str">
        <f aca="false">IF(A193="","",DATE(YEAR(A193),MONTH(A193),1))</f>
        <v/>
      </c>
    </row>
    <row r="194" customFormat="false" ht="15" hidden="false" customHeight="false" outlineLevel="0" collapsed="false">
      <c r="A194" s="17"/>
      <c r="B194" s="14"/>
      <c r="C194" s="14"/>
      <c r="D194" s="9"/>
      <c r="E194" s="18" t="str">
        <f aca="false">IF(A194="","",DATE(YEAR(A194),MONTH(A194),1))</f>
        <v/>
      </c>
    </row>
    <row r="195" customFormat="false" ht="15" hidden="false" customHeight="false" outlineLevel="0" collapsed="false">
      <c r="A195" s="17"/>
      <c r="B195" s="14"/>
      <c r="C195" s="14"/>
      <c r="D195" s="9"/>
      <c r="E195" s="18" t="str">
        <f aca="false">IF(A195="","",DATE(YEAR(A195),MONTH(A195),1))</f>
        <v/>
      </c>
    </row>
    <row r="196" customFormat="false" ht="15" hidden="false" customHeight="false" outlineLevel="0" collapsed="false">
      <c r="A196" s="17"/>
      <c r="B196" s="14"/>
      <c r="C196" s="14"/>
      <c r="D196" s="9"/>
      <c r="E196" s="18" t="str">
        <f aca="false">IF(A196="","",DATE(YEAR(A196),MONTH(A196),1))</f>
        <v/>
      </c>
    </row>
    <row r="197" customFormat="false" ht="15" hidden="false" customHeight="false" outlineLevel="0" collapsed="false">
      <c r="A197" s="17"/>
      <c r="B197" s="14"/>
      <c r="C197" s="14"/>
      <c r="D197" s="9"/>
      <c r="E197" s="18" t="str">
        <f aca="false">IF(A197="","",DATE(YEAR(A197),MONTH(A197),1))</f>
        <v/>
      </c>
    </row>
    <row r="198" customFormat="false" ht="15" hidden="false" customHeight="false" outlineLevel="0" collapsed="false">
      <c r="A198" s="17"/>
      <c r="B198" s="14"/>
      <c r="C198" s="14"/>
      <c r="D198" s="9"/>
      <c r="E198" s="18" t="str">
        <f aca="false">IF(A198="","",DATE(YEAR(A198),MONTH(A198),1))</f>
        <v/>
      </c>
    </row>
    <row r="199" customFormat="false" ht="15" hidden="false" customHeight="false" outlineLevel="0" collapsed="false">
      <c r="A199" s="17"/>
      <c r="B199" s="14"/>
      <c r="C199" s="14"/>
      <c r="D199" s="9"/>
      <c r="E199" s="18" t="str">
        <f aca="false">IF(A199="","",DATE(YEAR(A199),MONTH(A199),1))</f>
        <v/>
      </c>
    </row>
    <row r="200" customFormat="false" ht="15" hidden="false" customHeight="false" outlineLevel="0" collapsed="false">
      <c r="A200" s="17"/>
      <c r="B200" s="14"/>
      <c r="C200" s="14"/>
      <c r="D200" s="9"/>
      <c r="E200" s="18" t="str">
        <f aca="false">IF(A200="","",DATE(YEAR(A200),MONTH(A200),1))</f>
        <v/>
      </c>
    </row>
    <row r="201" customFormat="false" ht="15" hidden="false" customHeight="false" outlineLevel="0" collapsed="false">
      <c r="A201" s="17"/>
      <c r="B201" s="14"/>
      <c r="C201" s="14"/>
      <c r="D201" s="9"/>
      <c r="E201" s="18" t="str">
        <f aca="false">IF(A201="","",DATE(YEAR(A201),MONTH(A201),1))</f>
        <v/>
      </c>
    </row>
    <row r="202" customFormat="false" ht="15" hidden="false" customHeight="false" outlineLevel="0" collapsed="false">
      <c r="A202" s="17"/>
      <c r="B202" s="14"/>
      <c r="C202" s="14"/>
      <c r="D202" s="9"/>
      <c r="E202" s="18" t="str">
        <f aca="false">IF(A202="","",DATE(YEAR(A202),MONTH(A202),1))</f>
        <v/>
      </c>
    </row>
    <row r="203" customFormat="false" ht="15" hidden="false" customHeight="false" outlineLevel="0" collapsed="false">
      <c r="A203" s="17"/>
      <c r="B203" s="14"/>
      <c r="C203" s="14"/>
      <c r="D203" s="9"/>
      <c r="E203" s="18" t="str">
        <f aca="false">IF(A203="","",DATE(YEAR(A203),MONTH(A203),1))</f>
        <v/>
      </c>
    </row>
    <row r="204" customFormat="false" ht="15" hidden="false" customHeight="false" outlineLevel="0" collapsed="false">
      <c r="A204" s="17"/>
      <c r="B204" s="14"/>
      <c r="C204" s="14"/>
      <c r="D204" s="9"/>
      <c r="E204" s="18" t="str">
        <f aca="false">IF(A204="","",DATE(YEAR(A204),MONTH(A204),1))</f>
        <v/>
      </c>
    </row>
    <row r="205" customFormat="false" ht="15" hidden="false" customHeight="false" outlineLevel="0" collapsed="false">
      <c r="A205" s="17"/>
      <c r="B205" s="14"/>
      <c r="C205" s="14"/>
      <c r="D205" s="9"/>
      <c r="E205" s="18" t="str">
        <f aca="false">IF(A205="","",DATE(YEAR(A205),MONTH(A205),1))</f>
        <v/>
      </c>
    </row>
    <row r="206" customFormat="false" ht="15" hidden="false" customHeight="false" outlineLevel="0" collapsed="false">
      <c r="A206" s="17"/>
      <c r="B206" s="14"/>
      <c r="C206" s="14"/>
      <c r="D206" s="9"/>
      <c r="E206" s="18" t="str">
        <f aca="false">IF(A206="","",DATE(YEAR(A206),MONTH(A206),1))</f>
        <v/>
      </c>
    </row>
    <row r="207" customFormat="false" ht="15" hidden="false" customHeight="false" outlineLevel="0" collapsed="false">
      <c r="A207" s="17"/>
      <c r="B207" s="14"/>
      <c r="C207" s="14"/>
      <c r="D207" s="9"/>
      <c r="E207" s="18" t="str">
        <f aca="false">IF(A207="","",DATE(YEAR(A207),MONTH(A207),1))</f>
        <v/>
      </c>
    </row>
    <row r="208" customFormat="false" ht="15" hidden="false" customHeight="false" outlineLevel="0" collapsed="false">
      <c r="A208" s="17"/>
      <c r="B208" s="14"/>
      <c r="C208" s="14"/>
      <c r="D208" s="9"/>
      <c r="E208" s="18" t="str">
        <f aca="false">IF(A208="","",DATE(YEAR(A208),MONTH(A208),1))</f>
        <v/>
      </c>
    </row>
    <row r="209" customFormat="false" ht="15" hidden="false" customHeight="false" outlineLevel="0" collapsed="false">
      <c r="A209" s="17"/>
      <c r="B209" s="14"/>
      <c r="C209" s="14"/>
      <c r="D209" s="9"/>
      <c r="E209" s="18" t="str">
        <f aca="false">IF(A209="","",DATE(YEAR(A209),MONTH(A209),1))</f>
        <v/>
      </c>
    </row>
    <row r="210" customFormat="false" ht="15" hidden="false" customHeight="false" outlineLevel="0" collapsed="false">
      <c r="A210" s="17"/>
      <c r="B210" s="14"/>
      <c r="C210" s="14"/>
      <c r="D210" s="9"/>
      <c r="E210" s="18" t="str">
        <f aca="false">IF(A210="","",DATE(YEAR(A210),MONTH(A210),1))</f>
        <v/>
      </c>
    </row>
    <row r="211" customFormat="false" ht="15" hidden="false" customHeight="false" outlineLevel="0" collapsed="false">
      <c r="A211" s="17"/>
      <c r="B211" s="14"/>
      <c r="C211" s="14"/>
      <c r="D211" s="9"/>
      <c r="E211" s="18" t="str">
        <f aca="false">IF(A211="","",DATE(YEAR(A211),MONTH(A211),1))</f>
        <v/>
      </c>
    </row>
    <row r="212" customFormat="false" ht="15" hidden="false" customHeight="false" outlineLevel="0" collapsed="false">
      <c r="A212" s="17"/>
      <c r="B212" s="14"/>
      <c r="C212" s="14"/>
      <c r="D212" s="9"/>
      <c r="E212" s="18" t="str">
        <f aca="false">IF(A212="","",DATE(YEAR(A212),MONTH(A212),1))</f>
        <v/>
      </c>
    </row>
    <row r="213" customFormat="false" ht="15" hidden="false" customHeight="false" outlineLevel="0" collapsed="false">
      <c r="A213" s="17"/>
      <c r="B213" s="14"/>
      <c r="C213" s="14"/>
      <c r="D213" s="9"/>
      <c r="E213" s="18" t="str">
        <f aca="false">IF(A213="","",DATE(YEAR(A213),MONTH(A213),1))</f>
        <v/>
      </c>
    </row>
    <row r="214" customFormat="false" ht="15" hidden="false" customHeight="false" outlineLevel="0" collapsed="false">
      <c r="A214" s="17"/>
      <c r="B214" s="14"/>
      <c r="C214" s="14"/>
      <c r="D214" s="9"/>
      <c r="E214" s="18" t="str">
        <f aca="false">IF(A214="","",DATE(YEAR(A214),MONTH(A214),1))</f>
        <v/>
      </c>
    </row>
    <row r="215" customFormat="false" ht="15" hidden="false" customHeight="false" outlineLevel="0" collapsed="false">
      <c r="A215" s="17"/>
      <c r="B215" s="14"/>
      <c r="C215" s="14"/>
      <c r="D215" s="9"/>
      <c r="E215" s="18" t="str">
        <f aca="false">IF(A215="","",DATE(YEAR(A215),MONTH(A215),1))</f>
        <v/>
      </c>
    </row>
    <row r="216" customFormat="false" ht="15" hidden="false" customHeight="false" outlineLevel="0" collapsed="false">
      <c r="A216" s="17"/>
      <c r="B216" s="14"/>
      <c r="C216" s="14"/>
      <c r="D216" s="9"/>
      <c r="E216" s="18" t="str">
        <f aca="false">IF(A216="","",DATE(YEAR(A216),MONTH(A216),1))</f>
        <v/>
      </c>
    </row>
    <row r="217" customFormat="false" ht="15" hidden="false" customHeight="false" outlineLevel="0" collapsed="false">
      <c r="A217" s="17"/>
      <c r="B217" s="14"/>
      <c r="C217" s="14"/>
      <c r="D217" s="9"/>
      <c r="E217" s="18" t="str">
        <f aca="false">IF(A217="","",DATE(YEAR(A217),MONTH(A217),1))</f>
        <v/>
      </c>
    </row>
    <row r="218" customFormat="false" ht="15" hidden="false" customHeight="false" outlineLevel="0" collapsed="false">
      <c r="A218" s="17"/>
      <c r="B218" s="14"/>
      <c r="C218" s="14"/>
      <c r="D218" s="9"/>
      <c r="E218" s="18" t="str">
        <f aca="false">IF(A218="","",DATE(YEAR(A218),MONTH(A218),1))</f>
        <v/>
      </c>
    </row>
    <row r="219" customFormat="false" ht="15" hidden="false" customHeight="false" outlineLevel="0" collapsed="false">
      <c r="A219" s="17"/>
      <c r="B219" s="14"/>
      <c r="C219" s="14"/>
      <c r="D219" s="9"/>
      <c r="E219" s="18" t="str">
        <f aca="false">IF(A219="","",DATE(YEAR(A219),MONTH(A219),1))</f>
        <v/>
      </c>
    </row>
    <row r="220" customFormat="false" ht="15" hidden="false" customHeight="false" outlineLevel="0" collapsed="false">
      <c r="A220" s="17"/>
      <c r="B220" s="14"/>
      <c r="C220" s="14"/>
      <c r="D220" s="9"/>
      <c r="E220" s="18" t="str">
        <f aca="false">IF(A220="","",DATE(YEAR(A220),MONTH(A220),1))</f>
        <v/>
      </c>
    </row>
    <row r="221" customFormat="false" ht="15" hidden="false" customHeight="false" outlineLevel="0" collapsed="false">
      <c r="A221" s="17"/>
      <c r="B221" s="14"/>
      <c r="C221" s="14"/>
      <c r="D221" s="9"/>
      <c r="E221" s="18" t="str">
        <f aca="false">IF(A221="","",DATE(YEAR(A221),MONTH(A221),1))</f>
        <v/>
      </c>
    </row>
    <row r="222" customFormat="false" ht="15" hidden="false" customHeight="false" outlineLevel="0" collapsed="false">
      <c r="A222" s="17"/>
      <c r="B222" s="14"/>
      <c r="C222" s="14"/>
      <c r="D222" s="9"/>
      <c r="E222" s="18" t="str">
        <f aca="false">IF(A222="","",DATE(YEAR(A222),MONTH(A222),1))</f>
        <v/>
      </c>
    </row>
    <row r="223" customFormat="false" ht="15" hidden="false" customHeight="false" outlineLevel="0" collapsed="false">
      <c r="A223" s="17"/>
      <c r="B223" s="14"/>
      <c r="C223" s="14"/>
      <c r="D223" s="9"/>
      <c r="E223" s="18" t="str">
        <f aca="false">IF(A223="","",DATE(YEAR(A223),MONTH(A223),1))</f>
        <v/>
      </c>
    </row>
    <row r="224" customFormat="false" ht="15" hidden="false" customHeight="false" outlineLevel="0" collapsed="false">
      <c r="A224" s="17"/>
      <c r="B224" s="14"/>
      <c r="C224" s="14"/>
      <c r="D224" s="9"/>
      <c r="E224" s="18" t="str">
        <f aca="false">IF(A224="","",DATE(YEAR(A224),MONTH(A224),1))</f>
        <v/>
      </c>
    </row>
    <row r="225" customFormat="false" ht="15" hidden="false" customHeight="false" outlineLevel="0" collapsed="false">
      <c r="A225" s="17"/>
      <c r="B225" s="14"/>
      <c r="C225" s="14"/>
      <c r="D225" s="9"/>
      <c r="E225" s="18" t="str">
        <f aca="false">IF(A225="","",DATE(YEAR(A225),MONTH(A225),1))</f>
        <v/>
      </c>
    </row>
    <row r="226" customFormat="false" ht="15" hidden="false" customHeight="false" outlineLevel="0" collapsed="false">
      <c r="A226" s="17"/>
      <c r="B226" s="14"/>
      <c r="C226" s="14"/>
      <c r="D226" s="9"/>
      <c r="E226" s="18" t="str">
        <f aca="false">IF(A226="","",DATE(YEAR(A226),MONTH(A226),1))</f>
        <v/>
      </c>
    </row>
    <row r="227" customFormat="false" ht="15" hidden="false" customHeight="false" outlineLevel="0" collapsed="false">
      <c r="A227" s="17"/>
      <c r="B227" s="14"/>
      <c r="C227" s="14"/>
      <c r="D227" s="9"/>
      <c r="E227" s="18" t="str">
        <f aca="false">IF(A227="","",DATE(YEAR(A227),MONTH(A227),1))</f>
        <v/>
      </c>
    </row>
    <row r="228" customFormat="false" ht="15" hidden="false" customHeight="false" outlineLevel="0" collapsed="false">
      <c r="A228" s="17"/>
      <c r="B228" s="14"/>
      <c r="C228" s="14"/>
      <c r="D228" s="9"/>
      <c r="E228" s="18" t="str">
        <f aca="false">IF(A228="","",DATE(YEAR(A228),MONTH(A228),1))</f>
        <v/>
      </c>
    </row>
    <row r="229" customFormat="false" ht="15" hidden="false" customHeight="false" outlineLevel="0" collapsed="false">
      <c r="A229" s="17"/>
      <c r="B229" s="14"/>
      <c r="C229" s="14"/>
      <c r="D229" s="9"/>
      <c r="E229" s="18" t="str">
        <f aca="false">IF(A229="","",DATE(YEAR(A229),MONTH(A229),1))</f>
        <v/>
      </c>
    </row>
    <row r="230" customFormat="false" ht="15" hidden="false" customHeight="false" outlineLevel="0" collapsed="false">
      <c r="A230" s="17"/>
      <c r="B230" s="14"/>
      <c r="C230" s="14"/>
      <c r="D230" s="9"/>
      <c r="E230" s="18" t="str">
        <f aca="false">IF(A230="","",DATE(YEAR(A230),MONTH(A230),1))</f>
        <v/>
      </c>
    </row>
    <row r="231" customFormat="false" ht="15" hidden="false" customHeight="false" outlineLevel="0" collapsed="false">
      <c r="A231" s="17"/>
      <c r="B231" s="14"/>
      <c r="C231" s="14"/>
      <c r="D231" s="9"/>
      <c r="E231" s="18" t="str">
        <f aca="false">IF(A231="","",DATE(YEAR(A231),MONTH(A231),1))</f>
        <v/>
      </c>
    </row>
    <row r="232" customFormat="false" ht="15" hidden="false" customHeight="false" outlineLevel="0" collapsed="false">
      <c r="A232" s="17"/>
      <c r="B232" s="14"/>
      <c r="C232" s="14"/>
      <c r="D232" s="9"/>
      <c r="E232" s="18" t="str">
        <f aca="false">IF(A232="","",DATE(YEAR(A232),MONTH(A232),1))</f>
        <v/>
      </c>
    </row>
    <row r="233" customFormat="false" ht="15" hidden="false" customHeight="false" outlineLevel="0" collapsed="false">
      <c r="A233" s="17"/>
      <c r="B233" s="14"/>
      <c r="C233" s="14"/>
      <c r="D233" s="9"/>
      <c r="E233" s="18" t="str">
        <f aca="false">IF(A233="","",DATE(YEAR(A233),MONTH(A233),1))</f>
        <v/>
      </c>
    </row>
    <row r="234" customFormat="false" ht="15" hidden="false" customHeight="false" outlineLevel="0" collapsed="false">
      <c r="A234" s="17"/>
      <c r="B234" s="14"/>
      <c r="C234" s="14"/>
      <c r="D234" s="9"/>
      <c r="E234" s="18" t="str">
        <f aca="false">IF(A234="","",DATE(YEAR(A234),MONTH(A234),1))</f>
        <v/>
      </c>
    </row>
    <row r="235" customFormat="false" ht="15" hidden="false" customHeight="false" outlineLevel="0" collapsed="false">
      <c r="A235" s="17"/>
      <c r="B235" s="14"/>
      <c r="C235" s="14"/>
      <c r="D235" s="9"/>
      <c r="E235" s="18" t="str">
        <f aca="false">IF(A235="","",DATE(YEAR(A235),MONTH(A235),1))</f>
        <v/>
      </c>
    </row>
    <row r="236" customFormat="false" ht="15" hidden="false" customHeight="false" outlineLevel="0" collapsed="false">
      <c r="A236" s="17"/>
      <c r="B236" s="14"/>
      <c r="C236" s="14"/>
      <c r="D236" s="9"/>
      <c r="E236" s="18" t="str">
        <f aca="false">IF(A236="","",DATE(YEAR(A236),MONTH(A236),1))</f>
        <v/>
      </c>
    </row>
    <row r="237" customFormat="false" ht="15" hidden="false" customHeight="false" outlineLevel="0" collapsed="false">
      <c r="A237" s="17"/>
      <c r="B237" s="14"/>
      <c r="C237" s="14"/>
      <c r="D237" s="9"/>
      <c r="E237" s="18" t="str">
        <f aca="false">IF(A237="","",DATE(YEAR(A237),MONTH(A237),1))</f>
        <v/>
      </c>
    </row>
    <row r="238" customFormat="false" ht="15" hidden="false" customHeight="false" outlineLevel="0" collapsed="false">
      <c r="A238" s="17"/>
      <c r="B238" s="14"/>
      <c r="C238" s="14"/>
      <c r="D238" s="9"/>
      <c r="E238" s="18" t="str">
        <f aca="false">IF(A238="","",DATE(YEAR(A238),MONTH(A238),1))</f>
        <v/>
      </c>
    </row>
    <row r="239" customFormat="false" ht="15" hidden="false" customHeight="false" outlineLevel="0" collapsed="false">
      <c r="A239" s="17"/>
      <c r="B239" s="14"/>
      <c r="C239" s="14"/>
      <c r="D239" s="9"/>
      <c r="E239" s="18" t="str">
        <f aca="false">IF(A239="","",DATE(YEAR(A239),MONTH(A239),1))</f>
        <v/>
      </c>
    </row>
    <row r="240" customFormat="false" ht="15" hidden="false" customHeight="false" outlineLevel="0" collapsed="false">
      <c r="A240" s="17"/>
      <c r="B240" s="14"/>
      <c r="C240" s="14"/>
      <c r="D240" s="9"/>
      <c r="E240" s="18" t="str">
        <f aca="false">IF(A240="","",DATE(YEAR(A240),MONTH(A240),1))</f>
        <v/>
      </c>
    </row>
    <row r="241" customFormat="false" ht="15" hidden="false" customHeight="false" outlineLevel="0" collapsed="false">
      <c r="A241" s="17"/>
      <c r="B241" s="14"/>
      <c r="C241" s="14"/>
      <c r="D241" s="9"/>
      <c r="E241" s="18" t="str">
        <f aca="false">IF(A241="","",DATE(YEAR(A241),MONTH(A241),1))</f>
        <v/>
      </c>
    </row>
    <row r="242" customFormat="false" ht="15" hidden="false" customHeight="false" outlineLevel="0" collapsed="false">
      <c r="A242" s="17"/>
      <c r="B242" s="14"/>
      <c r="C242" s="14"/>
      <c r="D242" s="9"/>
      <c r="E242" s="18" t="str">
        <f aca="false">IF(A242="","",DATE(YEAR(A242),MONTH(A242),1))</f>
        <v/>
      </c>
    </row>
    <row r="243" customFormat="false" ht="15" hidden="false" customHeight="false" outlineLevel="0" collapsed="false">
      <c r="A243" s="17"/>
      <c r="B243" s="14"/>
      <c r="C243" s="14"/>
      <c r="D243" s="9"/>
      <c r="E243" s="18" t="str">
        <f aca="false">IF(A243="","",DATE(YEAR(A243),MONTH(A243),1))</f>
        <v/>
      </c>
    </row>
    <row r="244" customFormat="false" ht="15" hidden="false" customHeight="false" outlineLevel="0" collapsed="false">
      <c r="A244" s="17"/>
      <c r="B244" s="14"/>
      <c r="C244" s="14"/>
      <c r="D244" s="9"/>
      <c r="E244" s="18" t="str">
        <f aca="false">IF(A244="","",DATE(YEAR(A244),MONTH(A244),1))</f>
        <v/>
      </c>
    </row>
    <row r="245" customFormat="false" ht="15" hidden="false" customHeight="false" outlineLevel="0" collapsed="false">
      <c r="A245" s="17"/>
      <c r="B245" s="14"/>
      <c r="C245" s="14"/>
      <c r="D245" s="9"/>
      <c r="E245" s="18" t="str">
        <f aca="false">IF(A245="","",DATE(YEAR(A245),MONTH(A245),1))</f>
        <v/>
      </c>
    </row>
    <row r="246" customFormat="false" ht="15" hidden="false" customHeight="false" outlineLevel="0" collapsed="false">
      <c r="A246" s="17"/>
      <c r="B246" s="14"/>
      <c r="C246" s="14"/>
      <c r="D246" s="9"/>
      <c r="E246" s="18" t="str">
        <f aca="false">IF(A246="","",DATE(YEAR(A246),MONTH(A246),1))</f>
        <v/>
      </c>
    </row>
    <row r="247" customFormat="false" ht="15" hidden="false" customHeight="false" outlineLevel="0" collapsed="false">
      <c r="A247" s="17"/>
      <c r="B247" s="14"/>
      <c r="C247" s="14"/>
      <c r="D247" s="9"/>
      <c r="E247" s="18" t="str">
        <f aca="false">IF(A247="","",DATE(YEAR(A247),MONTH(A247),1))</f>
        <v/>
      </c>
    </row>
    <row r="248" customFormat="false" ht="15" hidden="false" customHeight="false" outlineLevel="0" collapsed="false">
      <c r="A248" s="17"/>
      <c r="B248" s="14"/>
      <c r="C248" s="14"/>
      <c r="D248" s="9"/>
      <c r="E248" s="18" t="str">
        <f aca="false">IF(A248="","",DATE(YEAR(A248),MONTH(A248),1))</f>
        <v/>
      </c>
    </row>
    <row r="249" customFormat="false" ht="15" hidden="false" customHeight="false" outlineLevel="0" collapsed="false">
      <c r="A249" s="17"/>
      <c r="B249" s="14"/>
      <c r="C249" s="14"/>
      <c r="D249" s="9"/>
      <c r="E249" s="18" t="str">
        <f aca="false">IF(A249="","",DATE(YEAR(A249),MONTH(A249),1))</f>
        <v/>
      </c>
    </row>
    <row r="250" customFormat="false" ht="15" hidden="false" customHeight="false" outlineLevel="0" collapsed="false">
      <c r="A250" s="17"/>
      <c r="B250" s="14"/>
      <c r="C250" s="14"/>
      <c r="D250" s="9"/>
      <c r="E250" s="18" t="str">
        <f aca="false">IF(A250="","",DATE(YEAR(A250),MONTH(A250),1))</f>
        <v/>
      </c>
    </row>
    <row r="251" customFormat="false" ht="15" hidden="false" customHeight="false" outlineLevel="0" collapsed="false">
      <c r="A251" s="17"/>
      <c r="B251" s="14"/>
      <c r="C251" s="14"/>
      <c r="D251" s="9"/>
      <c r="E251" s="18" t="str">
        <f aca="false">IF(A251="","",DATE(YEAR(A251),MONTH(A251),1))</f>
        <v/>
      </c>
    </row>
    <row r="252" customFormat="false" ht="15" hidden="false" customHeight="false" outlineLevel="0" collapsed="false">
      <c r="A252" s="17"/>
      <c r="B252" s="14"/>
      <c r="C252" s="14"/>
      <c r="D252" s="9"/>
      <c r="E252" s="18" t="str">
        <f aca="false">IF(A252="","",DATE(YEAR(A252),MONTH(A252),1))</f>
        <v/>
      </c>
    </row>
    <row r="253" customFormat="false" ht="15" hidden="false" customHeight="false" outlineLevel="0" collapsed="false">
      <c r="A253" s="17"/>
      <c r="B253" s="14"/>
      <c r="C253" s="14"/>
      <c r="D253" s="9"/>
      <c r="E253" s="18" t="str">
        <f aca="false">IF(A253="","",DATE(YEAR(A253),MONTH(A253),1))</f>
        <v/>
      </c>
    </row>
    <row r="254" customFormat="false" ht="15" hidden="false" customHeight="false" outlineLevel="0" collapsed="false">
      <c r="A254" s="17"/>
      <c r="B254" s="14"/>
      <c r="C254" s="14"/>
      <c r="D254" s="9"/>
      <c r="E254" s="18" t="str">
        <f aca="false">IF(A254="","",DATE(YEAR(A254),MONTH(A254),1))</f>
        <v/>
      </c>
    </row>
    <row r="255" customFormat="false" ht="15" hidden="false" customHeight="false" outlineLevel="0" collapsed="false">
      <c r="A255" s="17"/>
      <c r="B255" s="14"/>
      <c r="C255" s="14"/>
      <c r="D255" s="9"/>
      <c r="E255" s="18" t="str">
        <f aca="false">IF(A255="","",DATE(YEAR(A255),MONTH(A255),1))</f>
        <v/>
      </c>
    </row>
    <row r="256" customFormat="false" ht="15" hidden="false" customHeight="false" outlineLevel="0" collapsed="false">
      <c r="A256" s="17"/>
      <c r="B256" s="14"/>
      <c r="C256" s="14"/>
      <c r="D256" s="9"/>
      <c r="E256" s="18" t="str">
        <f aca="false">IF(A256="","",DATE(YEAR(A256),MONTH(A256),1))</f>
        <v/>
      </c>
    </row>
    <row r="257" customFormat="false" ht="15" hidden="false" customHeight="false" outlineLevel="0" collapsed="false">
      <c r="A257" s="17"/>
      <c r="B257" s="14"/>
      <c r="C257" s="14"/>
      <c r="D257" s="9"/>
      <c r="E257" s="18" t="str">
        <f aca="false">IF(A257="","",DATE(YEAR(A257),MONTH(A257),1))</f>
        <v/>
      </c>
    </row>
    <row r="258" customFormat="false" ht="15" hidden="false" customHeight="false" outlineLevel="0" collapsed="false">
      <c r="A258" s="17"/>
      <c r="B258" s="14"/>
      <c r="C258" s="14"/>
      <c r="D258" s="9"/>
      <c r="E258" s="18" t="str">
        <f aca="false">IF(A258="","",DATE(YEAR(A258),MONTH(A258),1))</f>
        <v/>
      </c>
    </row>
    <row r="259" customFormat="false" ht="15" hidden="false" customHeight="false" outlineLevel="0" collapsed="false">
      <c r="A259" s="17"/>
      <c r="B259" s="14"/>
      <c r="C259" s="14"/>
      <c r="D259" s="9"/>
      <c r="E259" s="18" t="str">
        <f aca="false">IF(A259="","",DATE(YEAR(A259),MONTH(A259),1))</f>
        <v/>
      </c>
    </row>
    <row r="260" customFormat="false" ht="15" hidden="false" customHeight="false" outlineLevel="0" collapsed="false">
      <c r="A260" s="17"/>
      <c r="B260" s="14"/>
      <c r="C260" s="14"/>
      <c r="D260" s="9"/>
      <c r="E260" s="18" t="str">
        <f aca="false">IF(A260="","",DATE(YEAR(A260),MONTH(A260),1))</f>
        <v/>
      </c>
    </row>
    <row r="261" customFormat="false" ht="15" hidden="false" customHeight="false" outlineLevel="0" collapsed="false">
      <c r="A261" s="17"/>
      <c r="B261" s="14"/>
      <c r="C261" s="14"/>
      <c r="D261" s="9"/>
      <c r="E261" s="18" t="str">
        <f aca="false">IF(A261="","",DATE(YEAR(A261),MONTH(A261),1))</f>
        <v/>
      </c>
    </row>
    <row r="262" customFormat="false" ht="15" hidden="false" customHeight="false" outlineLevel="0" collapsed="false">
      <c r="A262" s="17"/>
      <c r="B262" s="14"/>
      <c r="C262" s="14"/>
      <c r="D262" s="9"/>
      <c r="E262" s="18" t="str">
        <f aca="false">IF(A262="","",DATE(YEAR(A262),MONTH(A262),1))</f>
        <v/>
      </c>
    </row>
    <row r="263" customFormat="false" ht="15" hidden="false" customHeight="false" outlineLevel="0" collapsed="false">
      <c r="A263" s="17"/>
      <c r="B263" s="14"/>
      <c r="C263" s="14"/>
      <c r="D263" s="9"/>
      <c r="E263" s="18" t="str">
        <f aca="false">IF(A263="","",DATE(YEAR(A263),MONTH(A263),1))</f>
        <v/>
      </c>
    </row>
    <row r="264" customFormat="false" ht="15" hidden="false" customHeight="false" outlineLevel="0" collapsed="false">
      <c r="A264" s="17"/>
      <c r="B264" s="14"/>
      <c r="C264" s="14"/>
      <c r="D264" s="9"/>
      <c r="E264" s="18" t="str">
        <f aca="false">IF(A264="","",DATE(YEAR(A264),MONTH(A264),1))</f>
        <v/>
      </c>
    </row>
    <row r="265" customFormat="false" ht="15" hidden="false" customHeight="false" outlineLevel="0" collapsed="false">
      <c r="A265" s="17"/>
      <c r="B265" s="14"/>
      <c r="C265" s="14"/>
      <c r="D265" s="9"/>
      <c r="E265" s="18" t="str">
        <f aca="false">IF(A265="","",DATE(YEAR(A265),MONTH(A265),1))</f>
        <v/>
      </c>
    </row>
    <row r="266" customFormat="false" ht="15" hidden="false" customHeight="false" outlineLevel="0" collapsed="false">
      <c r="A266" s="17"/>
      <c r="B266" s="14"/>
      <c r="C266" s="14"/>
      <c r="D266" s="9"/>
      <c r="E266" s="18" t="str">
        <f aca="false">IF(A266="","",DATE(YEAR(A266),MONTH(A266),1))</f>
        <v/>
      </c>
    </row>
    <row r="267" customFormat="false" ht="15" hidden="false" customHeight="false" outlineLevel="0" collapsed="false">
      <c r="A267" s="17"/>
      <c r="B267" s="14"/>
      <c r="C267" s="14"/>
      <c r="D267" s="9"/>
      <c r="E267" s="18" t="str">
        <f aca="false">IF(A267="","",DATE(YEAR(A267),MONTH(A267),1))</f>
        <v/>
      </c>
    </row>
    <row r="268" customFormat="false" ht="15" hidden="false" customHeight="false" outlineLevel="0" collapsed="false">
      <c r="A268" s="17"/>
      <c r="B268" s="14"/>
      <c r="C268" s="14"/>
      <c r="D268" s="9"/>
      <c r="E268" s="18" t="str">
        <f aca="false">IF(A268="","",DATE(YEAR(A268),MONTH(A268),1))</f>
        <v/>
      </c>
    </row>
    <row r="269" customFormat="false" ht="15" hidden="false" customHeight="false" outlineLevel="0" collapsed="false">
      <c r="A269" s="17"/>
      <c r="B269" s="14"/>
      <c r="C269" s="14"/>
      <c r="D269" s="9"/>
      <c r="E269" s="18" t="str">
        <f aca="false">IF(A269="","",DATE(YEAR(A269),MONTH(A269),1))</f>
        <v/>
      </c>
    </row>
    <row r="270" customFormat="false" ht="15" hidden="false" customHeight="false" outlineLevel="0" collapsed="false">
      <c r="A270" s="17"/>
      <c r="B270" s="14"/>
      <c r="C270" s="14"/>
      <c r="D270" s="9"/>
      <c r="E270" s="18" t="str">
        <f aca="false">IF(A270="","",DATE(YEAR(A270),MONTH(A270),1))</f>
        <v/>
      </c>
    </row>
    <row r="271" customFormat="false" ht="15" hidden="false" customHeight="false" outlineLevel="0" collapsed="false">
      <c r="A271" s="17"/>
      <c r="B271" s="14"/>
      <c r="C271" s="14"/>
      <c r="D271" s="9"/>
      <c r="E271" s="18" t="str">
        <f aca="false">IF(A271="","",DATE(YEAR(A271),MONTH(A271),1))</f>
        <v/>
      </c>
    </row>
    <row r="272" customFormat="false" ht="15" hidden="false" customHeight="false" outlineLevel="0" collapsed="false">
      <c r="A272" s="17"/>
      <c r="B272" s="14"/>
      <c r="C272" s="14"/>
      <c r="D272" s="9"/>
      <c r="E272" s="18" t="str">
        <f aca="false">IF(A272="","",DATE(YEAR(A272),MONTH(A272),1))</f>
        <v/>
      </c>
    </row>
    <row r="273" customFormat="false" ht="15" hidden="false" customHeight="false" outlineLevel="0" collapsed="false">
      <c r="A273" s="17"/>
      <c r="B273" s="14"/>
      <c r="C273" s="14"/>
      <c r="D273" s="9"/>
      <c r="E273" s="18" t="str">
        <f aca="false">IF(A273="","",DATE(YEAR(A273),MONTH(A273),1))</f>
        <v/>
      </c>
    </row>
    <row r="274" customFormat="false" ht="15" hidden="false" customHeight="false" outlineLevel="0" collapsed="false">
      <c r="A274" s="17"/>
      <c r="B274" s="14"/>
      <c r="C274" s="14"/>
      <c r="D274" s="9"/>
      <c r="E274" s="18" t="str">
        <f aca="false">IF(A274="","",DATE(YEAR(A274),MONTH(A274),1))</f>
        <v/>
      </c>
    </row>
    <row r="275" customFormat="false" ht="15" hidden="false" customHeight="false" outlineLevel="0" collapsed="false">
      <c r="A275" s="17"/>
      <c r="B275" s="14"/>
      <c r="C275" s="14"/>
      <c r="D275" s="9"/>
      <c r="E275" s="18" t="str">
        <f aca="false">IF(A275="","",DATE(YEAR(A275),MONTH(A275),1))</f>
        <v/>
      </c>
    </row>
    <row r="276" customFormat="false" ht="15" hidden="false" customHeight="false" outlineLevel="0" collapsed="false">
      <c r="A276" s="17"/>
      <c r="B276" s="14"/>
      <c r="C276" s="14"/>
      <c r="D276" s="9"/>
      <c r="E276" s="18" t="str">
        <f aca="false">IF(A276="","",DATE(YEAR(A276),MONTH(A276),1))</f>
        <v/>
      </c>
    </row>
    <row r="277" customFormat="false" ht="15" hidden="false" customHeight="false" outlineLevel="0" collapsed="false">
      <c r="A277" s="17"/>
      <c r="B277" s="14"/>
      <c r="C277" s="14"/>
      <c r="D277" s="9"/>
      <c r="E277" s="18" t="str">
        <f aca="false">IF(A277="","",DATE(YEAR(A277),MONTH(A277),1))</f>
        <v/>
      </c>
    </row>
    <row r="278" customFormat="false" ht="15" hidden="false" customHeight="false" outlineLevel="0" collapsed="false">
      <c r="A278" s="17"/>
      <c r="B278" s="14"/>
      <c r="C278" s="14"/>
      <c r="D278" s="9"/>
      <c r="E278" s="18" t="str">
        <f aca="false">IF(A278="","",DATE(YEAR(A278),MONTH(A278),1))</f>
        <v/>
      </c>
    </row>
    <row r="279" customFormat="false" ht="15" hidden="false" customHeight="false" outlineLevel="0" collapsed="false">
      <c r="A279" s="17"/>
      <c r="B279" s="14"/>
      <c r="C279" s="14"/>
      <c r="D279" s="9"/>
      <c r="E279" s="18" t="str">
        <f aca="false">IF(A279="","",DATE(YEAR(A279),MONTH(A279),1))</f>
        <v/>
      </c>
    </row>
    <row r="280" customFormat="false" ht="15" hidden="false" customHeight="false" outlineLevel="0" collapsed="false">
      <c r="A280" s="17"/>
      <c r="B280" s="14"/>
      <c r="C280" s="14"/>
      <c r="D280" s="9"/>
      <c r="E280" s="18" t="str">
        <f aca="false">IF(A280="","",DATE(YEAR(A280),MONTH(A280),1))</f>
        <v/>
      </c>
    </row>
    <row r="281" customFormat="false" ht="15" hidden="false" customHeight="false" outlineLevel="0" collapsed="false">
      <c r="A281" s="17"/>
      <c r="B281" s="14"/>
      <c r="C281" s="14"/>
      <c r="D281" s="9"/>
      <c r="E281" s="18" t="str">
        <f aca="false">IF(A281="","",DATE(YEAR(A281),MONTH(A281),1))</f>
        <v/>
      </c>
    </row>
    <row r="282" customFormat="false" ht="15" hidden="false" customHeight="false" outlineLevel="0" collapsed="false">
      <c r="A282" s="17"/>
      <c r="B282" s="14"/>
      <c r="C282" s="14"/>
      <c r="D282" s="9"/>
      <c r="E282" s="18" t="str">
        <f aca="false">IF(A282="","",DATE(YEAR(A282),MONTH(A282),1))</f>
        <v/>
      </c>
    </row>
    <row r="283" customFormat="false" ht="15" hidden="false" customHeight="false" outlineLevel="0" collapsed="false">
      <c r="A283" s="17"/>
      <c r="B283" s="14"/>
      <c r="C283" s="14"/>
      <c r="D283" s="9"/>
      <c r="E283" s="18" t="str">
        <f aca="false">IF(A283="","",DATE(YEAR(A283),MONTH(A283),1))</f>
        <v/>
      </c>
    </row>
    <row r="284" customFormat="false" ht="15" hidden="false" customHeight="false" outlineLevel="0" collapsed="false">
      <c r="A284" s="17"/>
      <c r="B284" s="14"/>
      <c r="C284" s="14"/>
      <c r="D284" s="9"/>
      <c r="E284" s="18" t="str">
        <f aca="false">IF(A284="","",DATE(YEAR(A284),MONTH(A284),1))</f>
        <v/>
      </c>
    </row>
    <row r="285" customFormat="false" ht="15" hidden="false" customHeight="false" outlineLevel="0" collapsed="false">
      <c r="A285" s="17"/>
      <c r="B285" s="14"/>
      <c r="C285" s="14"/>
      <c r="D285" s="9"/>
      <c r="E285" s="18" t="str">
        <f aca="false">IF(A285="","",DATE(YEAR(A285),MONTH(A285),1))</f>
        <v/>
      </c>
    </row>
    <row r="286" customFormat="false" ht="15" hidden="false" customHeight="false" outlineLevel="0" collapsed="false">
      <c r="A286" s="17"/>
      <c r="B286" s="14"/>
      <c r="C286" s="14"/>
      <c r="D286" s="9"/>
      <c r="E286" s="18" t="str">
        <f aca="false">IF(A286="","",DATE(YEAR(A286),MONTH(A286),1))</f>
        <v/>
      </c>
    </row>
    <row r="287" customFormat="false" ht="15" hidden="false" customHeight="false" outlineLevel="0" collapsed="false">
      <c r="A287" s="17"/>
      <c r="B287" s="14"/>
      <c r="C287" s="14"/>
      <c r="D287" s="9"/>
      <c r="E287" s="18" t="str">
        <f aca="false">IF(A287="","",DATE(YEAR(A287),MONTH(A287),1))</f>
        <v/>
      </c>
    </row>
    <row r="288" customFormat="false" ht="15" hidden="false" customHeight="false" outlineLevel="0" collapsed="false">
      <c r="A288" s="17"/>
      <c r="B288" s="14"/>
      <c r="C288" s="14"/>
      <c r="D288" s="9"/>
      <c r="E288" s="18" t="str">
        <f aca="false">IF(A288="","",DATE(YEAR(A288),MONTH(A288),1))</f>
        <v/>
      </c>
    </row>
    <row r="289" customFormat="false" ht="15" hidden="false" customHeight="false" outlineLevel="0" collapsed="false">
      <c r="A289" s="17"/>
      <c r="B289" s="14"/>
      <c r="C289" s="14"/>
      <c r="D289" s="9"/>
      <c r="E289" s="18" t="str">
        <f aca="false">IF(A289="","",DATE(YEAR(A289),MONTH(A289),1))</f>
        <v/>
      </c>
    </row>
    <row r="290" customFormat="false" ht="15" hidden="false" customHeight="false" outlineLevel="0" collapsed="false">
      <c r="A290" s="17"/>
      <c r="B290" s="14"/>
      <c r="C290" s="14"/>
      <c r="D290" s="9"/>
      <c r="E290" s="18" t="str">
        <f aca="false">IF(A290="","",DATE(YEAR(A290),MONTH(A290),1))</f>
        <v/>
      </c>
    </row>
    <row r="291" customFormat="false" ht="15" hidden="false" customHeight="false" outlineLevel="0" collapsed="false">
      <c r="A291" s="17"/>
      <c r="B291" s="14"/>
      <c r="C291" s="14"/>
      <c r="D291" s="9"/>
      <c r="E291" s="18" t="str">
        <f aca="false">IF(A291="","",DATE(YEAR(A291),MONTH(A291),1))</f>
        <v/>
      </c>
    </row>
    <row r="292" customFormat="false" ht="15" hidden="false" customHeight="false" outlineLevel="0" collapsed="false">
      <c r="A292" s="17"/>
      <c r="B292" s="14"/>
      <c r="C292" s="14"/>
      <c r="D292" s="9"/>
      <c r="E292" s="18" t="str">
        <f aca="false">IF(A292="","",DATE(YEAR(A292),MONTH(A292),1))</f>
        <v/>
      </c>
    </row>
    <row r="293" customFormat="false" ht="15" hidden="false" customHeight="false" outlineLevel="0" collapsed="false">
      <c r="A293" s="17"/>
      <c r="B293" s="14"/>
      <c r="C293" s="14"/>
      <c r="D293" s="9"/>
      <c r="E293" s="18" t="str">
        <f aca="false">IF(A293="","",DATE(YEAR(A293),MONTH(A293),1))</f>
        <v/>
      </c>
    </row>
    <row r="294" customFormat="false" ht="15" hidden="false" customHeight="false" outlineLevel="0" collapsed="false">
      <c r="A294" s="17"/>
      <c r="B294" s="14"/>
      <c r="C294" s="14"/>
      <c r="D294" s="9"/>
      <c r="E294" s="18" t="str">
        <f aca="false">IF(A294="","",DATE(YEAR(A294),MONTH(A294),1))</f>
        <v/>
      </c>
    </row>
    <row r="295" customFormat="false" ht="15" hidden="false" customHeight="false" outlineLevel="0" collapsed="false">
      <c r="A295" s="17"/>
      <c r="B295" s="14"/>
      <c r="C295" s="14"/>
      <c r="D295" s="9"/>
      <c r="E295" s="18" t="str">
        <f aca="false">IF(A295="","",DATE(YEAR(A295),MONTH(A295),1))</f>
        <v/>
      </c>
    </row>
    <row r="296" customFormat="false" ht="15" hidden="false" customHeight="false" outlineLevel="0" collapsed="false">
      <c r="A296" s="17"/>
      <c r="B296" s="14"/>
      <c r="C296" s="14"/>
      <c r="D296" s="9"/>
      <c r="E296" s="18" t="str">
        <f aca="false">IF(A296="","",DATE(YEAR(A296),MONTH(A296),1))</f>
        <v/>
      </c>
    </row>
    <row r="297" customFormat="false" ht="15" hidden="false" customHeight="false" outlineLevel="0" collapsed="false">
      <c r="A297" s="17"/>
      <c r="B297" s="14"/>
      <c r="C297" s="14"/>
      <c r="D297" s="9"/>
      <c r="E297" s="18" t="str">
        <f aca="false">IF(A297="","",DATE(YEAR(A297),MONTH(A297),1))</f>
        <v/>
      </c>
    </row>
    <row r="298" customFormat="false" ht="15" hidden="false" customHeight="false" outlineLevel="0" collapsed="false">
      <c r="A298" s="17"/>
      <c r="B298" s="14"/>
      <c r="C298" s="14"/>
      <c r="D298" s="9"/>
      <c r="E298" s="18" t="str">
        <f aca="false">IF(A298="","",DATE(YEAR(A298),MONTH(A298),1))</f>
        <v/>
      </c>
    </row>
    <row r="299" customFormat="false" ht="15" hidden="false" customHeight="false" outlineLevel="0" collapsed="false">
      <c r="A299" s="17"/>
      <c r="B299" s="14"/>
      <c r="C299" s="14"/>
      <c r="D299" s="9"/>
      <c r="E299" s="18" t="str">
        <f aca="false">IF(A299="","",DATE(YEAR(A299),MONTH(A299),1))</f>
        <v/>
      </c>
    </row>
    <row r="300" customFormat="false" ht="15" hidden="false" customHeight="false" outlineLevel="0" collapsed="false">
      <c r="A300" s="17"/>
      <c r="B300" s="14"/>
      <c r="C300" s="14"/>
      <c r="D300" s="9"/>
      <c r="E300" s="18" t="str">
        <f aca="false">IF(A300="","",DATE(YEAR(A300),MONTH(A300),1))</f>
        <v/>
      </c>
    </row>
    <row r="301" customFormat="false" ht="15" hidden="false" customHeight="false" outlineLevel="0" collapsed="false">
      <c r="A301" s="17"/>
      <c r="B301" s="14"/>
      <c r="C301" s="14"/>
      <c r="D301" s="9"/>
      <c r="E301" s="18" t="str">
        <f aca="false">IF(A301="","",DATE(YEAR(A301),MONTH(A301),1))</f>
        <v/>
      </c>
    </row>
    <row r="302" customFormat="false" ht="15" hidden="false" customHeight="false" outlineLevel="0" collapsed="false">
      <c r="A302" s="17"/>
      <c r="B302" s="14"/>
      <c r="C302" s="14"/>
      <c r="D302" s="9"/>
      <c r="E302" s="18" t="str">
        <f aca="false">IF(A302="","",DATE(YEAR(A302),MONTH(A302),1))</f>
        <v/>
      </c>
    </row>
    <row r="303" customFormat="false" ht="15" hidden="false" customHeight="false" outlineLevel="0" collapsed="false">
      <c r="A303" s="17"/>
      <c r="B303" s="14"/>
      <c r="C303" s="14"/>
      <c r="D303" s="9"/>
      <c r="E303" s="18" t="str">
        <f aca="false">IF(A303="","",DATE(YEAR(A303),MONTH(A303),1))</f>
        <v/>
      </c>
    </row>
    <row r="304" customFormat="false" ht="15" hidden="false" customHeight="false" outlineLevel="0" collapsed="false">
      <c r="A304" s="17"/>
      <c r="B304" s="14"/>
      <c r="C304" s="14"/>
      <c r="D304" s="9"/>
      <c r="E304" s="18" t="str">
        <f aca="false">IF(A304="","",DATE(YEAR(A304),MONTH(A304),1))</f>
        <v/>
      </c>
    </row>
  </sheetData>
  <dataValidations count="1">
    <dataValidation allowBlank="true" errorStyle="stop" operator="between" showDropDown="false" showErrorMessage="false" showInputMessage="false" sqref="B5:B304" type="list">
      <formula1>"Aluguel e condomínio,Folha administrativa,Pró-labore,Sistemas e telefonia,Marketing,Contabilidade e jurídico,Materiais e limpeza,Impostos e taxas,Outras"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0"/>
    <col collapsed="false" customWidth="true" hidden="false" outlineLevel="0" max="13" min="2" style="0" width="13"/>
    <col collapsed="false" customWidth="true" hidden="false" outlineLevel="0" max="14" min="14" style="0" width="15"/>
  </cols>
  <sheetData>
    <row r="1" customFormat="false" ht="19.7" hidden="false" customHeight="false" outlineLevel="0" collapsed="false">
      <c r="A1" s="1" t="s">
        <v>156</v>
      </c>
    </row>
    <row r="2" customFormat="false" ht="15" hidden="false" customHeight="false" outlineLevel="0" collapsed="false">
      <c r="A2" s="2" t="s">
        <v>157</v>
      </c>
    </row>
    <row r="4" customFormat="false" ht="15" hidden="false" customHeight="false" outlineLevel="0" collapsed="false">
      <c r="A4" s="5" t="s">
        <v>158</v>
      </c>
      <c r="B4" s="14" t="s">
        <v>159</v>
      </c>
      <c r="C4" s="2" t="s">
        <v>160</v>
      </c>
    </row>
    <row r="5" customFormat="false" ht="15" hidden="false" customHeight="false" outlineLevel="0" collapsed="false">
      <c r="A5" s="2" t="s">
        <v>161</v>
      </c>
      <c r="B5" s="19" t="n">
        <f aca="false">DATE(Parâmetros!B5,1,1)</f>
        <v>46023</v>
      </c>
      <c r="C5" s="19" t="n">
        <f aca="false">DATE(Parâmetros!B5,2,1)</f>
        <v>46054</v>
      </c>
      <c r="D5" s="19" t="n">
        <f aca="false">DATE(Parâmetros!B5,3,1)</f>
        <v>46082</v>
      </c>
      <c r="E5" s="19" t="n">
        <f aca="false">DATE(Parâmetros!B5,4,1)</f>
        <v>46113</v>
      </c>
      <c r="F5" s="19" t="n">
        <f aca="false">DATE(Parâmetros!B5,5,1)</f>
        <v>46143</v>
      </c>
      <c r="G5" s="19" t="n">
        <f aca="false">DATE(Parâmetros!B5,6,1)</f>
        <v>46174</v>
      </c>
      <c r="H5" s="19" t="n">
        <f aca="false">DATE(Parâmetros!B5,7,1)</f>
        <v>46204</v>
      </c>
      <c r="I5" s="19" t="n">
        <f aca="false">DATE(Parâmetros!B5,8,1)</f>
        <v>46235</v>
      </c>
      <c r="J5" s="19" t="n">
        <f aca="false">DATE(Parâmetros!B5,9,1)</f>
        <v>46266</v>
      </c>
      <c r="K5" s="19" t="n">
        <f aca="false">DATE(Parâmetros!B5,10,1)</f>
        <v>46296</v>
      </c>
      <c r="L5" s="19" t="n">
        <f aca="false">DATE(Parâmetros!B5,11,1)</f>
        <v>46327</v>
      </c>
      <c r="M5" s="19" t="n">
        <f aca="false">DATE(Parâmetros!B5,12,1)</f>
        <v>46357</v>
      </c>
    </row>
    <row r="6" customFormat="false" ht="19.5" hidden="false" customHeight="true" outlineLevel="0" collapsed="false">
      <c r="A6" s="8" t="s">
        <v>162</v>
      </c>
      <c r="B6" s="8" t="s">
        <v>163</v>
      </c>
      <c r="C6" s="8" t="s">
        <v>164</v>
      </c>
      <c r="D6" s="8" t="s">
        <v>165</v>
      </c>
      <c r="E6" s="8" t="s">
        <v>166</v>
      </c>
      <c r="F6" s="8" t="s">
        <v>167</v>
      </c>
      <c r="G6" s="8" t="s">
        <v>168</v>
      </c>
      <c r="H6" s="8" t="s">
        <v>169</v>
      </c>
      <c r="I6" s="8" t="s">
        <v>170</v>
      </c>
      <c r="J6" s="8" t="s">
        <v>171</v>
      </c>
      <c r="K6" s="8" t="s">
        <v>172</v>
      </c>
      <c r="L6" s="8" t="s">
        <v>173</v>
      </c>
      <c r="M6" s="8" t="s">
        <v>174</v>
      </c>
      <c r="N6" s="8" t="s">
        <v>175</v>
      </c>
    </row>
    <row r="7" customFormat="false" ht="15" hidden="false" customHeight="false" outlineLevel="0" collapsed="false">
      <c r="A7" s="6" t="s">
        <v>176</v>
      </c>
      <c r="B7" s="15" t="n">
        <f aca="false">SUMIFS(Atendimentos!$E$5:$E$304,Atendimentos!$K$5:$K$304,B$5,Atendimentos!$D$5:$D$304,"Particular")</f>
        <v>24480</v>
      </c>
      <c r="C7" s="15" t="n">
        <f aca="false">SUMIFS(Atendimentos!$E$5:$E$304,Atendimentos!$K$5:$K$304,C$5,Atendimentos!$D$5:$D$304,"Particular")</f>
        <v>0</v>
      </c>
      <c r="D7" s="15" t="n">
        <f aca="false">SUMIFS(Atendimentos!$E$5:$E$304,Atendimentos!$K$5:$K$304,D$5,Atendimentos!$D$5:$D$304,"Particular")</f>
        <v>0</v>
      </c>
      <c r="E7" s="15" t="n">
        <f aca="false">SUMIFS(Atendimentos!$E$5:$E$304,Atendimentos!$K$5:$K$304,E$5,Atendimentos!$D$5:$D$304,"Particular")</f>
        <v>0</v>
      </c>
      <c r="F7" s="15" t="n">
        <f aca="false">SUMIFS(Atendimentos!$E$5:$E$304,Atendimentos!$K$5:$K$304,F$5,Atendimentos!$D$5:$D$304,"Particular")</f>
        <v>0</v>
      </c>
      <c r="G7" s="15" t="n">
        <f aca="false">SUMIFS(Atendimentos!$E$5:$E$304,Atendimentos!$K$5:$K$304,G$5,Atendimentos!$D$5:$D$304,"Particular")</f>
        <v>0</v>
      </c>
      <c r="H7" s="15" t="n">
        <f aca="false">SUMIFS(Atendimentos!$E$5:$E$304,Atendimentos!$K$5:$K$304,H$5,Atendimentos!$D$5:$D$304,"Particular")</f>
        <v>0</v>
      </c>
      <c r="I7" s="15" t="n">
        <f aca="false">SUMIFS(Atendimentos!$E$5:$E$304,Atendimentos!$K$5:$K$304,I$5,Atendimentos!$D$5:$D$304,"Particular")</f>
        <v>0</v>
      </c>
      <c r="J7" s="15" t="n">
        <f aca="false">SUMIFS(Atendimentos!$E$5:$E$304,Atendimentos!$K$5:$K$304,J$5,Atendimentos!$D$5:$D$304,"Particular")</f>
        <v>0</v>
      </c>
      <c r="K7" s="15" t="n">
        <f aca="false">SUMIFS(Atendimentos!$E$5:$E$304,Atendimentos!$K$5:$K$304,K$5,Atendimentos!$D$5:$D$304,"Particular")</f>
        <v>0</v>
      </c>
      <c r="L7" s="15" t="n">
        <f aca="false">SUMIFS(Atendimentos!$E$5:$E$304,Atendimentos!$K$5:$K$304,L$5,Atendimentos!$D$5:$D$304,"Particular")</f>
        <v>0</v>
      </c>
      <c r="M7" s="15" t="n">
        <f aca="false">SUMIFS(Atendimentos!$E$5:$E$304,Atendimentos!$K$5:$K$304,M$5,Atendimentos!$D$5:$D$304,"Particular")</f>
        <v>0</v>
      </c>
      <c r="N7" s="20" t="n">
        <f aca="false">SUM(B7:M7)</f>
        <v>24480</v>
      </c>
    </row>
    <row r="8" customFormat="false" ht="15" hidden="false" customHeight="false" outlineLevel="0" collapsed="false">
      <c r="A8" s="6" t="s">
        <v>177</v>
      </c>
      <c r="B8" s="15" t="n">
        <f aca="false">SUMIFS(Atendimentos!$E$5:$E$304,Atendimentos!$K$5:$K$304,B$5,Atendimentos!$D$5:$D$304,"Convênio")</f>
        <v>3705</v>
      </c>
      <c r="C8" s="15" t="n">
        <f aca="false">SUMIFS(Atendimentos!$E$5:$E$304,Atendimentos!$K$5:$K$304,C$5,Atendimentos!$D$5:$D$304,"Convênio")</f>
        <v>0</v>
      </c>
      <c r="D8" s="15" t="n">
        <f aca="false">SUMIFS(Atendimentos!$E$5:$E$304,Atendimentos!$K$5:$K$304,D$5,Atendimentos!$D$5:$D$304,"Convênio")</f>
        <v>0</v>
      </c>
      <c r="E8" s="15" t="n">
        <f aca="false">SUMIFS(Atendimentos!$E$5:$E$304,Atendimentos!$K$5:$K$304,E$5,Atendimentos!$D$5:$D$304,"Convênio")</f>
        <v>0</v>
      </c>
      <c r="F8" s="15" t="n">
        <f aca="false">SUMIFS(Atendimentos!$E$5:$E$304,Atendimentos!$K$5:$K$304,F$5,Atendimentos!$D$5:$D$304,"Convênio")</f>
        <v>0</v>
      </c>
      <c r="G8" s="15" t="n">
        <f aca="false">SUMIFS(Atendimentos!$E$5:$E$304,Atendimentos!$K$5:$K$304,G$5,Atendimentos!$D$5:$D$304,"Convênio")</f>
        <v>0</v>
      </c>
      <c r="H8" s="15" t="n">
        <f aca="false">SUMIFS(Atendimentos!$E$5:$E$304,Atendimentos!$K$5:$K$304,H$5,Atendimentos!$D$5:$D$304,"Convênio")</f>
        <v>0</v>
      </c>
      <c r="I8" s="15" t="n">
        <f aca="false">SUMIFS(Atendimentos!$E$5:$E$304,Atendimentos!$K$5:$K$304,I$5,Atendimentos!$D$5:$D$304,"Convênio")</f>
        <v>0</v>
      </c>
      <c r="J8" s="15" t="n">
        <f aca="false">SUMIFS(Atendimentos!$E$5:$E$304,Atendimentos!$K$5:$K$304,J$5,Atendimentos!$D$5:$D$304,"Convênio")</f>
        <v>0</v>
      </c>
      <c r="K8" s="15" t="n">
        <f aca="false">SUMIFS(Atendimentos!$E$5:$E$304,Atendimentos!$K$5:$K$304,K$5,Atendimentos!$D$5:$D$304,"Convênio")</f>
        <v>0</v>
      </c>
      <c r="L8" s="15" t="n">
        <f aca="false">SUMIFS(Atendimentos!$E$5:$E$304,Atendimentos!$K$5:$K$304,L$5,Atendimentos!$D$5:$D$304,"Convênio")</f>
        <v>0</v>
      </c>
      <c r="M8" s="15" t="n">
        <f aca="false">SUMIFS(Atendimentos!$E$5:$E$304,Atendimentos!$K$5:$K$304,M$5,Atendimentos!$D$5:$D$304,"Convênio")</f>
        <v>0</v>
      </c>
      <c r="N8" s="20" t="n">
        <f aca="false">SUM(B8:M8)</f>
        <v>3705</v>
      </c>
    </row>
    <row r="9" customFormat="false" ht="15" hidden="false" customHeight="false" outlineLevel="0" collapsed="false">
      <c r="A9" s="6" t="s">
        <v>178</v>
      </c>
      <c r="B9" s="15" t="n">
        <f aca="false">-SUMIFS(Atendimentos!$F$5:$F$304,Atendimentos!$K$5:$K$304,B$5)</f>
        <v>-50</v>
      </c>
      <c r="C9" s="15" t="n">
        <f aca="false">-SUMIFS(Atendimentos!$F$5:$F$304,Atendimentos!$K$5:$K$304,C$5)</f>
        <v>-0</v>
      </c>
      <c r="D9" s="15" t="n">
        <f aca="false">-SUMIFS(Atendimentos!$F$5:$F$304,Atendimentos!$K$5:$K$304,D$5)</f>
        <v>-0</v>
      </c>
      <c r="E9" s="15" t="n">
        <f aca="false">-SUMIFS(Atendimentos!$F$5:$F$304,Atendimentos!$K$5:$K$304,E$5)</f>
        <v>-0</v>
      </c>
      <c r="F9" s="15" t="n">
        <f aca="false">-SUMIFS(Atendimentos!$F$5:$F$304,Atendimentos!$K$5:$K$304,F$5)</f>
        <v>-0</v>
      </c>
      <c r="G9" s="15" t="n">
        <f aca="false">-SUMIFS(Atendimentos!$F$5:$F$304,Atendimentos!$K$5:$K$304,G$5)</f>
        <v>-0</v>
      </c>
      <c r="H9" s="15" t="n">
        <f aca="false">-SUMIFS(Atendimentos!$F$5:$F$304,Atendimentos!$K$5:$K$304,H$5)</f>
        <v>-0</v>
      </c>
      <c r="I9" s="15" t="n">
        <f aca="false">-SUMIFS(Atendimentos!$F$5:$F$304,Atendimentos!$K$5:$K$304,I$5)</f>
        <v>-0</v>
      </c>
      <c r="J9" s="15" t="n">
        <f aca="false">-SUMIFS(Atendimentos!$F$5:$F$304,Atendimentos!$K$5:$K$304,J$5)</f>
        <v>-0</v>
      </c>
      <c r="K9" s="15" t="n">
        <f aca="false">-SUMIFS(Atendimentos!$F$5:$F$304,Atendimentos!$K$5:$K$304,K$5)</f>
        <v>-0</v>
      </c>
      <c r="L9" s="15" t="n">
        <f aca="false">-SUMIFS(Atendimentos!$F$5:$F$304,Atendimentos!$K$5:$K$304,L$5)</f>
        <v>-0</v>
      </c>
      <c r="M9" s="15" t="n">
        <f aca="false">-SUMIFS(Atendimentos!$F$5:$F$304,Atendimentos!$K$5:$K$304,M$5)</f>
        <v>-0</v>
      </c>
      <c r="N9" s="20" t="n">
        <f aca="false">SUM(B9:M9)</f>
        <v>-50</v>
      </c>
    </row>
    <row r="10" customFormat="false" ht="15" hidden="false" customHeight="false" outlineLevel="0" collapsed="false">
      <c r="A10" s="5" t="s">
        <v>179</v>
      </c>
      <c r="B10" s="15" t="n">
        <f aca="false">B7+B8+B9</f>
        <v>28135</v>
      </c>
      <c r="C10" s="15" t="n">
        <f aca="false">C7+C8+C9</f>
        <v>0</v>
      </c>
      <c r="D10" s="15" t="n">
        <f aca="false">D7+D8+D9</f>
        <v>0</v>
      </c>
      <c r="E10" s="15" t="n">
        <f aca="false">E7+E8+E9</f>
        <v>0</v>
      </c>
      <c r="F10" s="15" t="n">
        <f aca="false">F7+F8+F9</f>
        <v>0</v>
      </c>
      <c r="G10" s="15" t="n">
        <f aca="false">G7+G8+G9</f>
        <v>0</v>
      </c>
      <c r="H10" s="15" t="n">
        <f aca="false">H7+H8+H9</f>
        <v>0</v>
      </c>
      <c r="I10" s="15" t="n">
        <f aca="false">I7+I8+I9</f>
        <v>0</v>
      </c>
      <c r="J10" s="15" t="n">
        <f aca="false">J7+J8+J9</f>
        <v>0</v>
      </c>
      <c r="K10" s="15" t="n">
        <f aca="false">K7+K8+K9</f>
        <v>0</v>
      </c>
      <c r="L10" s="15" t="n">
        <f aca="false">L7+L8+L9</f>
        <v>0</v>
      </c>
      <c r="M10" s="15" t="n">
        <f aca="false">M7+M8+M9</f>
        <v>0</v>
      </c>
      <c r="N10" s="20" t="n">
        <f aca="false">SUM(B10:M10)</f>
        <v>28135</v>
      </c>
    </row>
    <row r="11" customFormat="false" ht="15" hidden="false" customHeight="false" outlineLevel="0" collapsed="false">
      <c r="A11" s="6" t="s">
        <v>180</v>
      </c>
      <c r="B11" s="15" t="n">
        <f aca="false">-SUMIFS(Atendimentos!$I$5:$I$304,Atendimentos!$K$5:$K$304,B$5)</f>
        <v>-10552.5</v>
      </c>
      <c r="C11" s="15" t="n">
        <f aca="false">-SUMIFS(Atendimentos!$I$5:$I$304,Atendimentos!$K$5:$K$304,C$5)</f>
        <v>-0</v>
      </c>
      <c r="D11" s="15" t="n">
        <f aca="false">-SUMIFS(Atendimentos!$I$5:$I$304,Atendimentos!$K$5:$K$304,D$5)</f>
        <v>-0</v>
      </c>
      <c r="E11" s="15" t="n">
        <f aca="false">-SUMIFS(Atendimentos!$I$5:$I$304,Atendimentos!$K$5:$K$304,E$5)</f>
        <v>-0</v>
      </c>
      <c r="F11" s="15" t="n">
        <f aca="false">-SUMIFS(Atendimentos!$I$5:$I$304,Atendimentos!$K$5:$K$304,F$5)</f>
        <v>-0</v>
      </c>
      <c r="G11" s="15" t="n">
        <f aca="false">-SUMIFS(Atendimentos!$I$5:$I$304,Atendimentos!$K$5:$K$304,G$5)</f>
        <v>-0</v>
      </c>
      <c r="H11" s="15" t="n">
        <f aca="false">-SUMIFS(Atendimentos!$I$5:$I$304,Atendimentos!$K$5:$K$304,H$5)</f>
        <v>-0</v>
      </c>
      <c r="I11" s="15" t="n">
        <f aca="false">-SUMIFS(Atendimentos!$I$5:$I$304,Atendimentos!$K$5:$K$304,I$5)</f>
        <v>-0</v>
      </c>
      <c r="J11" s="15" t="n">
        <f aca="false">-SUMIFS(Atendimentos!$I$5:$I$304,Atendimentos!$K$5:$K$304,J$5)</f>
        <v>-0</v>
      </c>
      <c r="K11" s="15" t="n">
        <f aca="false">-SUMIFS(Atendimentos!$I$5:$I$304,Atendimentos!$K$5:$K$304,K$5)</f>
        <v>-0</v>
      </c>
      <c r="L11" s="15" t="n">
        <f aca="false">-SUMIFS(Atendimentos!$I$5:$I$304,Atendimentos!$K$5:$K$304,L$5)</f>
        <v>-0</v>
      </c>
      <c r="M11" s="15" t="n">
        <f aca="false">-SUMIFS(Atendimentos!$I$5:$I$304,Atendimentos!$K$5:$K$304,M$5)</f>
        <v>-0</v>
      </c>
      <c r="N11" s="20" t="n">
        <f aca="false">SUM(B11:M11)</f>
        <v>-10552.5</v>
      </c>
    </row>
    <row r="12" customFormat="false" ht="15" hidden="false" customHeight="false" outlineLevel="0" collapsed="false">
      <c r="A12" s="6" t="s">
        <v>181</v>
      </c>
      <c r="B12" s="15" t="n">
        <f aca="false">IF($B$4="Presumido",-SUMIFS(Atendimentos!$I$5:$I$304,Atendimentos!$K$5:$K$304,B$5,Atendimentos!$H$5:$H$304,"PF")*Parâmetros!$B$12,0)</f>
        <v>0</v>
      </c>
      <c r="C12" s="15" t="n">
        <f aca="false">IF($B$4="Presumido",-SUMIFS(Atendimentos!$I$5:$I$304,Atendimentos!$K$5:$K$304,C$5,Atendimentos!$H$5:$H$304,"PF")*Parâmetros!$B$12,0)</f>
        <v>0</v>
      </c>
      <c r="D12" s="15" t="n">
        <f aca="false">IF($B$4="Presumido",-SUMIFS(Atendimentos!$I$5:$I$304,Atendimentos!$K$5:$K$304,D$5,Atendimentos!$H$5:$H$304,"PF")*Parâmetros!$B$12,0)</f>
        <v>0</v>
      </c>
      <c r="E12" s="15" t="n">
        <f aca="false">IF($B$4="Presumido",-SUMIFS(Atendimentos!$I$5:$I$304,Atendimentos!$K$5:$K$304,E$5,Atendimentos!$H$5:$H$304,"PF")*Parâmetros!$B$12,0)</f>
        <v>0</v>
      </c>
      <c r="F12" s="15" t="n">
        <f aca="false">IF($B$4="Presumido",-SUMIFS(Atendimentos!$I$5:$I$304,Atendimentos!$K$5:$K$304,F$5,Atendimentos!$H$5:$H$304,"PF")*Parâmetros!$B$12,0)</f>
        <v>0</v>
      </c>
      <c r="G12" s="15" t="n">
        <f aca="false">IF($B$4="Presumido",-SUMIFS(Atendimentos!$I$5:$I$304,Atendimentos!$K$5:$K$304,G$5,Atendimentos!$H$5:$H$304,"PF")*Parâmetros!$B$12,0)</f>
        <v>0</v>
      </c>
      <c r="H12" s="15" t="n">
        <f aca="false">IF($B$4="Presumido",-SUMIFS(Atendimentos!$I$5:$I$304,Atendimentos!$K$5:$K$304,H$5,Atendimentos!$H$5:$H$304,"PF")*Parâmetros!$B$12,0)</f>
        <v>0</v>
      </c>
      <c r="I12" s="15" t="n">
        <f aca="false">IF($B$4="Presumido",-SUMIFS(Atendimentos!$I$5:$I$304,Atendimentos!$K$5:$K$304,I$5,Atendimentos!$H$5:$H$304,"PF")*Parâmetros!$B$12,0)</f>
        <v>0</v>
      </c>
      <c r="J12" s="15" t="n">
        <f aca="false">IF($B$4="Presumido",-SUMIFS(Atendimentos!$I$5:$I$304,Atendimentos!$K$5:$K$304,J$5,Atendimentos!$H$5:$H$304,"PF")*Parâmetros!$B$12,0)</f>
        <v>0</v>
      </c>
      <c r="K12" s="15" t="n">
        <f aca="false">IF($B$4="Presumido",-SUMIFS(Atendimentos!$I$5:$I$304,Atendimentos!$K$5:$K$304,K$5,Atendimentos!$H$5:$H$304,"PF")*Parâmetros!$B$12,0)</f>
        <v>0</v>
      </c>
      <c r="L12" s="15" t="n">
        <f aca="false">IF($B$4="Presumido",-SUMIFS(Atendimentos!$I$5:$I$304,Atendimentos!$K$5:$K$304,L$5,Atendimentos!$H$5:$H$304,"PF")*Parâmetros!$B$12,0)</f>
        <v>0</v>
      </c>
      <c r="M12" s="15" t="n">
        <f aca="false">IF($B$4="Presumido",-SUMIFS(Atendimentos!$I$5:$I$304,Atendimentos!$K$5:$K$304,M$5,Atendimentos!$H$5:$H$304,"PF")*Parâmetros!$B$12,0)</f>
        <v>0</v>
      </c>
      <c r="N12" s="20" t="n">
        <f aca="false">SUM(B12:M12)</f>
        <v>0</v>
      </c>
    </row>
    <row r="13" customFormat="false" ht="15" hidden="false" customHeight="false" outlineLevel="0" collapsed="false">
      <c r="A13" s="6" t="s">
        <v>182</v>
      </c>
      <c r="B13" s="15" t="n">
        <f aca="false">IF(OR(B10&gt;0,B16&lt;&gt;0),-Profissionais!$F$26,0)</f>
        <v>-4200</v>
      </c>
      <c r="C13" s="15" t="n">
        <f aca="false">IF(OR(C10&gt;0,C16&lt;&gt;0),-Profissionais!$F$26,0)</f>
        <v>0</v>
      </c>
      <c r="D13" s="15" t="n">
        <f aca="false">IF(OR(D10&gt;0,D16&lt;&gt;0),-Profissionais!$F$26,0)</f>
        <v>0</v>
      </c>
      <c r="E13" s="15" t="n">
        <f aca="false">IF(OR(E10&gt;0,E16&lt;&gt;0),-Profissionais!$F$26,0)</f>
        <v>0</v>
      </c>
      <c r="F13" s="15" t="n">
        <f aca="false">IF(OR(F10&gt;0,F16&lt;&gt;0),-Profissionais!$F$26,0)</f>
        <v>0</v>
      </c>
      <c r="G13" s="15" t="n">
        <f aca="false">IF(OR(G10&gt;0,G16&lt;&gt;0),-Profissionais!$F$26,0)</f>
        <v>0</v>
      </c>
      <c r="H13" s="15" t="n">
        <f aca="false">IF(OR(H10&gt;0,H16&lt;&gt;0),-Profissionais!$F$26,0)</f>
        <v>0</v>
      </c>
      <c r="I13" s="15" t="n">
        <f aca="false">IF(OR(I10&gt;0,I16&lt;&gt;0),-Profissionais!$F$26,0)</f>
        <v>0</v>
      </c>
      <c r="J13" s="15" t="n">
        <f aca="false">IF(OR(J10&gt;0,J16&lt;&gt;0),-Profissionais!$F$26,0)</f>
        <v>0</v>
      </c>
      <c r="K13" s="15" t="n">
        <f aca="false">IF(OR(K10&gt;0,K16&lt;&gt;0),-Profissionais!$F$26,0)</f>
        <v>0</v>
      </c>
      <c r="L13" s="15" t="n">
        <f aca="false">IF(OR(L10&gt;0,L16&lt;&gt;0),-Profissionais!$F$26,0)</f>
        <v>0</v>
      </c>
      <c r="M13" s="15" t="n">
        <f aca="false">IF(OR(M10&gt;0,M16&lt;&gt;0),-Profissionais!$F$26,0)</f>
        <v>0</v>
      </c>
      <c r="N13" s="20" t="n">
        <f aca="false">SUM(B13:M13)</f>
        <v>-4200</v>
      </c>
    </row>
    <row r="14" customFormat="false" ht="15" hidden="false" customHeight="false" outlineLevel="0" collapsed="false">
      <c r="A14" s="6" t="s">
        <v>183</v>
      </c>
      <c r="B14" s="15" t="n">
        <f aca="false">-SUMIFS(Despesas!$D$5:$D$304,Despesas!$E$5:$E$304,B$5,Despesas!$B$5:$B$304,"Folha administrativa")*IF($B$4="Presumido",1+Parâmetros!$B$11,Parâmetros!$B$10)</f>
        <v>-2400</v>
      </c>
      <c r="C14" s="15" t="n">
        <f aca="false">-SUMIFS(Despesas!$D$5:$D$304,Despesas!$E$5:$E$304,C$5,Despesas!$B$5:$B$304,"Folha administrativa")*IF($B$4="Presumido",1+Parâmetros!$B$11,Parâmetros!$B$10)</f>
        <v>-0</v>
      </c>
      <c r="D14" s="15" t="n">
        <f aca="false">-SUMIFS(Despesas!$D$5:$D$304,Despesas!$E$5:$E$304,D$5,Despesas!$B$5:$B$304,"Folha administrativa")*IF($B$4="Presumido",1+Parâmetros!$B$11,Parâmetros!$B$10)</f>
        <v>-0</v>
      </c>
      <c r="E14" s="15" t="n">
        <f aca="false">-SUMIFS(Despesas!$D$5:$D$304,Despesas!$E$5:$E$304,E$5,Despesas!$B$5:$B$304,"Folha administrativa")*IF($B$4="Presumido",1+Parâmetros!$B$11,Parâmetros!$B$10)</f>
        <v>-0</v>
      </c>
      <c r="F14" s="15" t="n">
        <f aca="false">-SUMIFS(Despesas!$D$5:$D$304,Despesas!$E$5:$E$304,F$5,Despesas!$B$5:$B$304,"Folha administrativa")*IF($B$4="Presumido",1+Parâmetros!$B$11,Parâmetros!$B$10)</f>
        <v>-0</v>
      </c>
      <c r="G14" s="15" t="n">
        <f aca="false">-SUMIFS(Despesas!$D$5:$D$304,Despesas!$E$5:$E$304,G$5,Despesas!$B$5:$B$304,"Folha administrativa")*IF($B$4="Presumido",1+Parâmetros!$B$11,Parâmetros!$B$10)</f>
        <v>-0</v>
      </c>
      <c r="H14" s="15" t="n">
        <f aca="false">-SUMIFS(Despesas!$D$5:$D$304,Despesas!$E$5:$E$304,H$5,Despesas!$B$5:$B$304,"Folha administrativa")*IF($B$4="Presumido",1+Parâmetros!$B$11,Parâmetros!$B$10)</f>
        <v>-0</v>
      </c>
      <c r="I14" s="15" t="n">
        <f aca="false">-SUMIFS(Despesas!$D$5:$D$304,Despesas!$E$5:$E$304,I$5,Despesas!$B$5:$B$304,"Folha administrativa")*IF($B$4="Presumido",1+Parâmetros!$B$11,Parâmetros!$B$10)</f>
        <v>-0</v>
      </c>
      <c r="J14" s="15" t="n">
        <f aca="false">-SUMIFS(Despesas!$D$5:$D$304,Despesas!$E$5:$E$304,J$5,Despesas!$B$5:$B$304,"Folha administrativa")*IF($B$4="Presumido",1+Parâmetros!$B$11,Parâmetros!$B$10)</f>
        <v>-0</v>
      </c>
      <c r="K14" s="15" t="n">
        <f aca="false">-SUMIFS(Despesas!$D$5:$D$304,Despesas!$E$5:$E$304,K$5,Despesas!$B$5:$B$304,"Folha administrativa")*IF($B$4="Presumido",1+Parâmetros!$B$11,Parâmetros!$B$10)</f>
        <v>-0</v>
      </c>
      <c r="L14" s="15" t="n">
        <f aca="false">-SUMIFS(Despesas!$D$5:$D$304,Despesas!$E$5:$E$304,L$5,Despesas!$B$5:$B$304,"Folha administrativa")*IF($B$4="Presumido",1+Parâmetros!$B$11,Parâmetros!$B$10)</f>
        <v>-0</v>
      </c>
      <c r="M14" s="15" t="n">
        <f aca="false">-SUMIFS(Despesas!$D$5:$D$304,Despesas!$E$5:$E$304,M$5,Despesas!$B$5:$B$304,"Folha administrativa")*IF($B$4="Presumido",1+Parâmetros!$B$11,Parâmetros!$B$10)</f>
        <v>-0</v>
      </c>
      <c r="N14" s="20" t="n">
        <f aca="false">SUM(B14:M14)</f>
        <v>-2400</v>
      </c>
    </row>
    <row r="15" customFormat="false" ht="15" hidden="false" customHeight="false" outlineLevel="0" collapsed="false">
      <c r="A15" s="6" t="s">
        <v>184</v>
      </c>
      <c r="B15" s="15" t="n">
        <f aca="false">-SUMIFS(Despesas!$D$5:$D$304,Despesas!$E$5:$E$304,B$5,Despesas!$B$5:$B$304,"Pró-labore")*IF($B$4="Presumido",1+Parâmetros!$B$12,1)</f>
        <v>-3000</v>
      </c>
      <c r="C15" s="15" t="n">
        <f aca="false">-SUMIFS(Despesas!$D$5:$D$304,Despesas!$E$5:$E$304,C$5,Despesas!$B$5:$B$304,"Pró-labore")*IF($B$4="Presumido",1+Parâmetros!$B$12,1)</f>
        <v>-0</v>
      </c>
      <c r="D15" s="15" t="n">
        <f aca="false">-SUMIFS(Despesas!$D$5:$D$304,Despesas!$E$5:$E$304,D$5,Despesas!$B$5:$B$304,"Pró-labore")*IF($B$4="Presumido",1+Parâmetros!$B$12,1)</f>
        <v>-0</v>
      </c>
      <c r="E15" s="15" t="n">
        <f aca="false">-SUMIFS(Despesas!$D$5:$D$304,Despesas!$E$5:$E$304,E$5,Despesas!$B$5:$B$304,"Pró-labore")*IF($B$4="Presumido",1+Parâmetros!$B$12,1)</f>
        <v>-0</v>
      </c>
      <c r="F15" s="15" t="n">
        <f aca="false">-SUMIFS(Despesas!$D$5:$D$304,Despesas!$E$5:$E$304,F$5,Despesas!$B$5:$B$304,"Pró-labore")*IF($B$4="Presumido",1+Parâmetros!$B$12,1)</f>
        <v>-0</v>
      </c>
      <c r="G15" s="15" t="n">
        <f aca="false">-SUMIFS(Despesas!$D$5:$D$304,Despesas!$E$5:$E$304,G$5,Despesas!$B$5:$B$304,"Pró-labore")*IF($B$4="Presumido",1+Parâmetros!$B$12,1)</f>
        <v>-0</v>
      </c>
      <c r="H15" s="15" t="n">
        <f aca="false">-SUMIFS(Despesas!$D$5:$D$304,Despesas!$E$5:$E$304,H$5,Despesas!$B$5:$B$304,"Pró-labore")*IF($B$4="Presumido",1+Parâmetros!$B$12,1)</f>
        <v>-0</v>
      </c>
      <c r="I15" s="15" t="n">
        <f aca="false">-SUMIFS(Despesas!$D$5:$D$304,Despesas!$E$5:$E$304,I$5,Despesas!$B$5:$B$304,"Pró-labore")*IF($B$4="Presumido",1+Parâmetros!$B$12,1)</f>
        <v>-0</v>
      </c>
      <c r="J15" s="15" t="n">
        <f aca="false">-SUMIFS(Despesas!$D$5:$D$304,Despesas!$E$5:$E$304,J$5,Despesas!$B$5:$B$304,"Pró-labore")*IF($B$4="Presumido",1+Parâmetros!$B$12,1)</f>
        <v>-0</v>
      </c>
      <c r="K15" s="15" t="n">
        <f aca="false">-SUMIFS(Despesas!$D$5:$D$304,Despesas!$E$5:$E$304,K$5,Despesas!$B$5:$B$304,"Pró-labore")*IF($B$4="Presumido",1+Parâmetros!$B$12,1)</f>
        <v>-0</v>
      </c>
      <c r="L15" s="15" t="n">
        <f aca="false">-SUMIFS(Despesas!$D$5:$D$304,Despesas!$E$5:$E$304,L$5,Despesas!$B$5:$B$304,"Pró-labore")*IF($B$4="Presumido",1+Parâmetros!$B$12,1)</f>
        <v>-0</v>
      </c>
      <c r="M15" s="15" t="n">
        <f aca="false">-SUMIFS(Despesas!$D$5:$D$304,Despesas!$E$5:$E$304,M$5,Despesas!$B$5:$B$304,"Pró-labore")*IF($B$4="Presumido",1+Parâmetros!$B$12,1)</f>
        <v>-0</v>
      </c>
      <c r="N15" s="20" t="n">
        <f aca="false">SUM(B15:M15)</f>
        <v>-3000</v>
      </c>
    </row>
    <row r="16" customFormat="false" ht="15" hidden="false" customHeight="false" outlineLevel="0" collapsed="false">
      <c r="A16" s="6" t="s">
        <v>185</v>
      </c>
      <c r="B16" s="15" t="n">
        <f aca="false">-(SUMIFS(Despesas!$D$5:$D$304,Despesas!$E$5:$E$304,B$5)-SUMIFS(Despesas!$D$5:$D$304,Despesas!$E$5:$E$304,B$5,Despesas!$B$5:$B$304,"Folha administrativa")-SUMIFS(Despesas!$D$5:$D$304,Despesas!$E$5:$E$304,B$5,Despesas!$B$5:$B$304,"Pró-labore"))</f>
        <v>-3962</v>
      </c>
      <c r="C16" s="15" t="n">
        <f aca="false">-(SUMIFS(Despesas!$D$5:$D$304,Despesas!$E$5:$E$304,C$5)-SUMIFS(Despesas!$D$5:$D$304,Despesas!$E$5:$E$304,C$5,Despesas!$B$5:$B$304,"Folha administrativa")-SUMIFS(Despesas!$D$5:$D$304,Despesas!$E$5:$E$304,C$5,Despesas!$B$5:$B$304,"Pró-labore"))</f>
        <v>-0</v>
      </c>
      <c r="D16" s="15" t="n">
        <f aca="false">-(SUMIFS(Despesas!$D$5:$D$304,Despesas!$E$5:$E$304,D$5)-SUMIFS(Despesas!$D$5:$D$304,Despesas!$E$5:$E$304,D$5,Despesas!$B$5:$B$304,"Folha administrativa")-SUMIFS(Despesas!$D$5:$D$304,Despesas!$E$5:$E$304,D$5,Despesas!$B$5:$B$304,"Pró-labore"))</f>
        <v>-0</v>
      </c>
      <c r="E16" s="15" t="n">
        <f aca="false">-(SUMIFS(Despesas!$D$5:$D$304,Despesas!$E$5:$E$304,E$5)-SUMIFS(Despesas!$D$5:$D$304,Despesas!$E$5:$E$304,E$5,Despesas!$B$5:$B$304,"Folha administrativa")-SUMIFS(Despesas!$D$5:$D$304,Despesas!$E$5:$E$304,E$5,Despesas!$B$5:$B$304,"Pró-labore"))</f>
        <v>-0</v>
      </c>
      <c r="F16" s="15" t="n">
        <f aca="false">-(SUMIFS(Despesas!$D$5:$D$304,Despesas!$E$5:$E$304,F$5)-SUMIFS(Despesas!$D$5:$D$304,Despesas!$E$5:$E$304,F$5,Despesas!$B$5:$B$304,"Folha administrativa")-SUMIFS(Despesas!$D$5:$D$304,Despesas!$E$5:$E$304,F$5,Despesas!$B$5:$B$304,"Pró-labore"))</f>
        <v>-0</v>
      </c>
      <c r="G16" s="15" t="n">
        <f aca="false">-(SUMIFS(Despesas!$D$5:$D$304,Despesas!$E$5:$E$304,G$5)-SUMIFS(Despesas!$D$5:$D$304,Despesas!$E$5:$E$304,G$5,Despesas!$B$5:$B$304,"Folha administrativa")-SUMIFS(Despesas!$D$5:$D$304,Despesas!$E$5:$E$304,G$5,Despesas!$B$5:$B$304,"Pró-labore"))</f>
        <v>-0</v>
      </c>
      <c r="H16" s="15" t="n">
        <f aca="false">-(SUMIFS(Despesas!$D$5:$D$304,Despesas!$E$5:$E$304,H$5)-SUMIFS(Despesas!$D$5:$D$304,Despesas!$E$5:$E$304,H$5,Despesas!$B$5:$B$304,"Folha administrativa")-SUMIFS(Despesas!$D$5:$D$304,Despesas!$E$5:$E$304,H$5,Despesas!$B$5:$B$304,"Pró-labore"))</f>
        <v>-0</v>
      </c>
      <c r="I16" s="15" t="n">
        <f aca="false">-(SUMIFS(Despesas!$D$5:$D$304,Despesas!$E$5:$E$304,I$5)-SUMIFS(Despesas!$D$5:$D$304,Despesas!$E$5:$E$304,I$5,Despesas!$B$5:$B$304,"Folha administrativa")-SUMIFS(Despesas!$D$5:$D$304,Despesas!$E$5:$E$304,I$5,Despesas!$B$5:$B$304,"Pró-labore"))</f>
        <v>-0</v>
      </c>
      <c r="J16" s="15" t="n">
        <f aca="false">-(SUMIFS(Despesas!$D$5:$D$304,Despesas!$E$5:$E$304,J$5)-SUMIFS(Despesas!$D$5:$D$304,Despesas!$E$5:$E$304,J$5,Despesas!$B$5:$B$304,"Folha administrativa")-SUMIFS(Despesas!$D$5:$D$304,Despesas!$E$5:$E$304,J$5,Despesas!$B$5:$B$304,"Pró-labore"))</f>
        <v>-0</v>
      </c>
      <c r="K16" s="15" t="n">
        <f aca="false">-(SUMIFS(Despesas!$D$5:$D$304,Despesas!$E$5:$E$304,K$5)-SUMIFS(Despesas!$D$5:$D$304,Despesas!$E$5:$E$304,K$5,Despesas!$B$5:$B$304,"Folha administrativa")-SUMIFS(Despesas!$D$5:$D$304,Despesas!$E$5:$E$304,K$5,Despesas!$B$5:$B$304,"Pró-labore"))</f>
        <v>-0</v>
      </c>
      <c r="L16" s="15" t="n">
        <f aca="false">-(SUMIFS(Despesas!$D$5:$D$304,Despesas!$E$5:$E$304,L$5)-SUMIFS(Despesas!$D$5:$D$304,Despesas!$E$5:$E$304,L$5,Despesas!$B$5:$B$304,"Folha administrativa")-SUMIFS(Despesas!$D$5:$D$304,Despesas!$E$5:$E$304,L$5,Despesas!$B$5:$B$304,"Pró-labore"))</f>
        <v>-0</v>
      </c>
      <c r="M16" s="15" t="n">
        <f aca="false">-(SUMIFS(Despesas!$D$5:$D$304,Despesas!$E$5:$E$304,M$5)-SUMIFS(Despesas!$D$5:$D$304,Despesas!$E$5:$E$304,M$5,Despesas!$B$5:$B$304,"Folha administrativa")-SUMIFS(Despesas!$D$5:$D$304,Despesas!$E$5:$E$304,M$5,Despesas!$B$5:$B$304,"Pró-labore"))</f>
        <v>-0</v>
      </c>
      <c r="N16" s="20" t="n">
        <f aca="false">SUM(B16:M16)</f>
        <v>-3962</v>
      </c>
    </row>
    <row r="17" customFormat="false" ht="15" hidden="false" customHeight="false" outlineLevel="0" collapsed="false">
      <c r="A17" s="5" t="s">
        <v>186</v>
      </c>
      <c r="B17" s="15" t="n">
        <f aca="false">SUM(B10:B16)</f>
        <v>4020.5</v>
      </c>
      <c r="C17" s="15" t="n">
        <f aca="false">SUM(C10:C16)</f>
        <v>0</v>
      </c>
      <c r="D17" s="15" t="n">
        <f aca="false">SUM(D10:D16)</f>
        <v>0</v>
      </c>
      <c r="E17" s="15" t="n">
        <f aca="false">SUM(E10:E16)</f>
        <v>0</v>
      </c>
      <c r="F17" s="15" t="n">
        <f aca="false">SUM(F10:F16)</f>
        <v>0</v>
      </c>
      <c r="G17" s="15" t="n">
        <f aca="false">SUM(G10:G16)</f>
        <v>0</v>
      </c>
      <c r="H17" s="15" t="n">
        <f aca="false">SUM(H10:H16)</f>
        <v>0</v>
      </c>
      <c r="I17" s="15" t="n">
        <f aca="false">SUM(I10:I16)</f>
        <v>0</v>
      </c>
      <c r="J17" s="15" t="n">
        <f aca="false">SUM(J10:J16)</f>
        <v>0</v>
      </c>
      <c r="K17" s="15" t="n">
        <f aca="false">SUM(K10:K16)</f>
        <v>0</v>
      </c>
      <c r="L17" s="15" t="n">
        <f aca="false">SUM(L10:L16)</f>
        <v>0</v>
      </c>
      <c r="M17" s="15" t="n">
        <f aca="false">SUM(M10:M16)</f>
        <v>0</v>
      </c>
      <c r="N17" s="20" t="n">
        <f aca="false">SUM(B17:M17)</f>
        <v>4020.5</v>
      </c>
    </row>
    <row r="18" customFormat="false" ht="15" hidden="false" customHeight="false" outlineLevel="0" collapsed="false">
      <c r="A18" s="6" t="s">
        <v>187</v>
      </c>
      <c r="B18" s="21" t="n">
        <f aca="false">IF(B10&gt;0,(Profissionais!$F$26+SUMIFS(Despesas!$D$5:$D$304,Despesas!$E$5:$E$304,B$5,Despesas!$B$5:$B$304,"Folha administrativa")*Parâmetros!$B$10+SUMIFS(Despesas!$D$5:$D$304,Despesas!$E$5:$E$304,B$5,Despesas!$B$5:$B$304,"Pró-labore"))/B10,0)</f>
        <v>0.341212013506309</v>
      </c>
      <c r="C18" s="21" t="n">
        <f aca="false">IF(C10&gt;0,(Profissionais!$F$26+SUMIFS(Despesas!$D$5:$D$304,Despesas!$E$5:$E$304,C$5,Despesas!$B$5:$B$304,"Folha administrativa")*Parâmetros!$B$10+SUMIFS(Despesas!$D$5:$D$304,Despesas!$E$5:$E$304,C$5,Despesas!$B$5:$B$304,"Pró-labore"))/C10,0)</f>
        <v>0</v>
      </c>
      <c r="D18" s="21" t="n">
        <f aca="false">IF(D10&gt;0,(Profissionais!$F$26+SUMIFS(Despesas!$D$5:$D$304,Despesas!$E$5:$E$304,D$5,Despesas!$B$5:$B$304,"Folha administrativa")*Parâmetros!$B$10+SUMIFS(Despesas!$D$5:$D$304,Despesas!$E$5:$E$304,D$5,Despesas!$B$5:$B$304,"Pró-labore"))/D10,0)</f>
        <v>0</v>
      </c>
      <c r="E18" s="21" t="n">
        <f aca="false">IF(E10&gt;0,(Profissionais!$F$26+SUMIFS(Despesas!$D$5:$D$304,Despesas!$E$5:$E$304,E$5,Despesas!$B$5:$B$304,"Folha administrativa")*Parâmetros!$B$10+SUMIFS(Despesas!$D$5:$D$304,Despesas!$E$5:$E$304,E$5,Despesas!$B$5:$B$304,"Pró-labore"))/E10,0)</f>
        <v>0</v>
      </c>
      <c r="F18" s="21" t="n">
        <f aca="false">IF(F10&gt;0,(Profissionais!$F$26+SUMIFS(Despesas!$D$5:$D$304,Despesas!$E$5:$E$304,F$5,Despesas!$B$5:$B$304,"Folha administrativa")*Parâmetros!$B$10+SUMIFS(Despesas!$D$5:$D$304,Despesas!$E$5:$E$304,F$5,Despesas!$B$5:$B$304,"Pró-labore"))/F10,0)</f>
        <v>0</v>
      </c>
      <c r="G18" s="21" t="n">
        <f aca="false">IF(G10&gt;0,(Profissionais!$F$26+SUMIFS(Despesas!$D$5:$D$304,Despesas!$E$5:$E$304,G$5,Despesas!$B$5:$B$304,"Folha administrativa")*Parâmetros!$B$10+SUMIFS(Despesas!$D$5:$D$304,Despesas!$E$5:$E$304,G$5,Despesas!$B$5:$B$304,"Pró-labore"))/G10,0)</f>
        <v>0</v>
      </c>
      <c r="H18" s="21" t="n">
        <f aca="false">IF(H10&gt;0,(Profissionais!$F$26+SUMIFS(Despesas!$D$5:$D$304,Despesas!$E$5:$E$304,H$5,Despesas!$B$5:$B$304,"Folha administrativa")*Parâmetros!$B$10+SUMIFS(Despesas!$D$5:$D$304,Despesas!$E$5:$E$304,H$5,Despesas!$B$5:$B$304,"Pró-labore"))/H10,0)</f>
        <v>0</v>
      </c>
      <c r="I18" s="21" t="n">
        <f aca="false">IF(I10&gt;0,(Profissionais!$F$26+SUMIFS(Despesas!$D$5:$D$304,Despesas!$E$5:$E$304,I$5,Despesas!$B$5:$B$304,"Folha administrativa")*Parâmetros!$B$10+SUMIFS(Despesas!$D$5:$D$304,Despesas!$E$5:$E$304,I$5,Despesas!$B$5:$B$304,"Pró-labore"))/I10,0)</f>
        <v>0</v>
      </c>
      <c r="J18" s="21" t="n">
        <f aca="false">IF(J10&gt;0,(Profissionais!$F$26+SUMIFS(Despesas!$D$5:$D$304,Despesas!$E$5:$E$304,J$5,Despesas!$B$5:$B$304,"Folha administrativa")*Parâmetros!$B$10+SUMIFS(Despesas!$D$5:$D$304,Despesas!$E$5:$E$304,J$5,Despesas!$B$5:$B$304,"Pró-labore"))/J10,0)</f>
        <v>0</v>
      </c>
      <c r="K18" s="21" t="n">
        <f aca="false">IF(K10&gt;0,(Profissionais!$F$26+SUMIFS(Despesas!$D$5:$D$304,Despesas!$E$5:$E$304,K$5,Despesas!$B$5:$B$304,"Folha administrativa")*Parâmetros!$B$10+SUMIFS(Despesas!$D$5:$D$304,Despesas!$E$5:$E$304,K$5,Despesas!$B$5:$B$304,"Pró-labore"))/K10,0)</f>
        <v>0</v>
      </c>
      <c r="L18" s="21" t="n">
        <f aca="false">IF(L10&gt;0,(Profissionais!$F$26+SUMIFS(Despesas!$D$5:$D$304,Despesas!$E$5:$E$304,L$5,Despesas!$B$5:$B$304,"Folha administrativa")*Parâmetros!$B$10+SUMIFS(Despesas!$D$5:$D$304,Despesas!$E$5:$E$304,L$5,Despesas!$B$5:$B$304,"Pró-labore"))/L10,0)</f>
        <v>0</v>
      </c>
      <c r="M18" s="21" t="n">
        <f aca="false">IF(M10&gt;0,(Profissionais!$F$26+SUMIFS(Despesas!$D$5:$D$304,Despesas!$E$5:$E$304,M$5,Despesas!$B$5:$B$304,"Folha administrativa")*Parâmetros!$B$10+SUMIFS(Despesas!$D$5:$D$304,Despesas!$E$5:$E$304,M$5,Despesas!$B$5:$B$304,"Pró-labore"))/M10,0)</f>
        <v>0</v>
      </c>
      <c r="N18" s="22" t="n">
        <f aca="false">IF(SUM(B10:M10)&gt;0,(SUM(B13:M13)*-1+SUMIFS(Despesas!$D$5:$D$304,Despesas!$B$5:$B$304,"Folha administrativa")*Parâmetros!$B$10+SUMIFS(Despesas!$D$5:$D$304,Despesas!$B$5:$B$304,"Pró-labore"))/SUM(B10:M10),0)</f>
        <v>0.341212013506309</v>
      </c>
    </row>
    <row r="19" customFormat="false" ht="15" hidden="false" customHeight="false" outlineLevel="0" collapsed="false">
      <c r="A19" s="6" t="s">
        <v>188</v>
      </c>
      <c r="B19" s="15" t="n">
        <f aca="false">-IF($B$4="Presumido",IF(B10&lt;=0,0,(B10*Parâmetros!$B$18)*Parâmetros!$B$19+MAX(0,(B10*Parâmetros!$B$18)-Parâmetros!$B$21)*Parâmetros!$B$20+(B10*Parâmetros!$B$18)*Parâmetros!$B$22+B10*(Parâmetros!$B$23+Parâmetros!$B$24+Parâmetros!$B$13))+IF(SUMIFS(Despesas!$D$5:$D$304,Despesas!$E$5:$E$304,B$5,Despesas!$B$5:$B$304,"Pró-labore")&gt;0,MIN(MAX(SUMIFS(Despesas!$D$5:$D$304,Despesas!$E$5:$E$304,B$5,Despesas!$B$5:$B$304,"Pró-labore"),Parâmetros!$B$6),Parâmetros!$B$7)*Parâmetros!$B$9,0),IF(B10&lt;=0,0,B10*IF(B18&gt;=Parâmetros!$B$14,((B10*12)*INDEX(Parâmetros!$E$6:$E$11,MATCH((B10*12),Parâmetros!$D$6:$D$11,1))-INDEX(Parâmetros!$F$6:$F$11,MATCH((B10*12),Parâmetros!$D$6:$D$11,1)))/(B10*12),((B10*12)*INDEX(Parâmetros!$I$6:$I$11,MATCH((B10*12),Parâmetros!$H$6:$H$11,1))-INDEX(Parâmetros!$J$6:$J$11,MATCH((B10*12),Parâmetros!$H$6:$H$11,1)))/(B10*12)))+IF(SUMIFS(Despesas!$D$5:$D$304,Despesas!$E$5:$E$304,B$5,Despesas!$B$5:$B$304,"Pró-labore")&gt;0,MIN(MAX(SUMIFS(Despesas!$D$5:$D$304,Despesas!$E$5:$E$304,B$5,Despesas!$B$5:$B$304,"Pró-labore"),Parâmetros!$B$6),Parâmetros!$B$7)*Parâmetros!$B$9,0))</f>
        <v>-2701.12</v>
      </c>
      <c r="C19" s="15" t="n">
        <f aca="false">-IF($B$4="Presumido",IF(C10&lt;=0,0,(C10*Parâmetros!$B$18)*Parâmetros!$B$19+MAX(0,(C10*Parâmetros!$B$18)-Parâmetros!$B$21)*Parâmetros!$B$20+(C10*Parâmetros!$B$18)*Parâmetros!$B$22+C10*(Parâmetros!$B$23+Parâmetros!$B$24+Parâmetros!$B$13))+IF(SUMIFS(Despesas!$D$5:$D$304,Despesas!$E$5:$E$304,C$5,Despesas!$B$5:$B$304,"Pró-labore")&gt;0,MIN(MAX(SUMIFS(Despesas!$D$5:$D$304,Despesas!$E$5:$E$304,C$5,Despesas!$B$5:$B$304,"Pró-labore"),Parâmetros!$B$6),Parâmetros!$B$7)*Parâmetros!$B$9,0),IF(C10&lt;=0,0,C10*IF(C18&gt;=Parâmetros!$B$14,((C10*12)*INDEX(Parâmetros!$E$6:$E$11,MATCH((C10*12),Parâmetros!$D$6:$D$11,1))-INDEX(Parâmetros!$F$6:$F$11,MATCH((C10*12),Parâmetros!$D$6:$D$11,1)))/(C10*12),((C10*12)*INDEX(Parâmetros!$I$6:$I$11,MATCH((C10*12),Parâmetros!$H$6:$H$11,1))-INDEX(Parâmetros!$J$6:$J$11,MATCH((C10*12),Parâmetros!$H$6:$H$11,1)))/(C10*12)))+IF(SUMIFS(Despesas!$D$5:$D$304,Despesas!$E$5:$E$304,C$5,Despesas!$B$5:$B$304,"Pró-labore")&gt;0,MIN(MAX(SUMIFS(Despesas!$D$5:$D$304,Despesas!$E$5:$E$304,C$5,Despesas!$B$5:$B$304,"Pró-labore"),Parâmetros!$B$6),Parâmetros!$B$7)*Parâmetros!$B$9,0))</f>
        <v>-0</v>
      </c>
      <c r="D19" s="15" t="n">
        <f aca="false">-IF($B$4="Presumido",IF(D10&lt;=0,0,(D10*Parâmetros!$B$18)*Parâmetros!$B$19+MAX(0,(D10*Parâmetros!$B$18)-Parâmetros!$B$21)*Parâmetros!$B$20+(D10*Parâmetros!$B$18)*Parâmetros!$B$22+D10*(Parâmetros!$B$23+Parâmetros!$B$24+Parâmetros!$B$13))+IF(SUMIFS(Despesas!$D$5:$D$304,Despesas!$E$5:$E$304,D$5,Despesas!$B$5:$B$304,"Pró-labore")&gt;0,MIN(MAX(SUMIFS(Despesas!$D$5:$D$304,Despesas!$E$5:$E$304,D$5,Despesas!$B$5:$B$304,"Pró-labore"),Parâmetros!$B$6),Parâmetros!$B$7)*Parâmetros!$B$9,0),IF(D10&lt;=0,0,D10*IF(D18&gt;=Parâmetros!$B$14,((D10*12)*INDEX(Parâmetros!$E$6:$E$11,MATCH((D10*12),Parâmetros!$D$6:$D$11,1))-INDEX(Parâmetros!$F$6:$F$11,MATCH((D10*12),Parâmetros!$D$6:$D$11,1)))/(D10*12),((D10*12)*INDEX(Parâmetros!$I$6:$I$11,MATCH((D10*12),Parâmetros!$H$6:$H$11,1))-INDEX(Parâmetros!$J$6:$J$11,MATCH((D10*12),Parâmetros!$H$6:$H$11,1)))/(D10*12)))+IF(SUMIFS(Despesas!$D$5:$D$304,Despesas!$E$5:$E$304,D$5,Despesas!$B$5:$B$304,"Pró-labore")&gt;0,MIN(MAX(SUMIFS(Despesas!$D$5:$D$304,Despesas!$E$5:$E$304,D$5,Despesas!$B$5:$B$304,"Pró-labore"),Parâmetros!$B$6),Parâmetros!$B$7)*Parâmetros!$B$9,0))</f>
        <v>-0</v>
      </c>
      <c r="E19" s="15" t="n">
        <f aca="false">-IF($B$4="Presumido",IF(E10&lt;=0,0,(E10*Parâmetros!$B$18)*Parâmetros!$B$19+MAX(0,(E10*Parâmetros!$B$18)-Parâmetros!$B$21)*Parâmetros!$B$20+(E10*Parâmetros!$B$18)*Parâmetros!$B$22+E10*(Parâmetros!$B$23+Parâmetros!$B$24+Parâmetros!$B$13))+IF(SUMIFS(Despesas!$D$5:$D$304,Despesas!$E$5:$E$304,E$5,Despesas!$B$5:$B$304,"Pró-labore")&gt;0,MIN(MAX(SUMIFS(Despesas!$D$5:$D$304,Despesas!$E$5:$E$304,E$5,Despesas!$B$5:$B$304,"Pró-labore"),Parâmetros!$B$6),Parâmetros!$B$7)*Parâmetros!$B$9,0),IF(E10&lt;=0,0,E10*IF(E18&gt;=Parâmetros!$B$14,((E10*12)*INDEX(Parâmetros!$E$6:$E$11,MATCH((E10*12),Parâmetros!$D$6:$D$11,1))-INDEX(Parâmetros!$F$6:$F$11,MATCH((E10*12),Parâmetros!$D$6:$D$11,1)))/(E10*12),((E10*12)*INDEX(Parâmetros!$I$6:$I$11,MATCH((E10*12),Parâmetros!$H$6:$H$11,1))-INDEX(Parâmetros!$J$6:$J$11,MATCH((E10*12),Parâmetros!$H$6:$H$11,1)))/(E10*12)))+IF(SUMIFS(Despesas!$D$5:$D$304,Despesas!$E$5:$E$304,E$5,Despesas!$B$5:$B$304,"Pró-labore")&gt;0,MIN(MAX(SUMIFS(Despesas!$D$5:$D$304,Despesas!$E$5:$E$304,E$5,Despesas!$B$5:$B$304,"Pró-labore"),Parâmetros!$B$6),Parâmetros!$B$7)*Parâmetros!$B$9,0))</f>
        <v>-0</v>
      </c>
      <c r="F19" s="15" t="n">
        <f aca="false">-IF($B$4="Presumido",IF(F10&lt;=0,0,(F10*Parâmetros!$B$18)*Parâmetros!$B$19+MAX(0,(F10*Parâmetros!$B$18)-Parâmetros!$B$21)*Parâmetros!$B$20+(F10*Parâmetros!$B$18)*Parâmetros!$B$22+F10*(Parâmetros!$B$23+Parâmetros!$B$24+Parâmetros!$B$13))+IF(SUMIFS(Despesas!$D$5:$D$304,Despesas!$E$5:$E$304,F$5,Despesas!$B$5:$B$304,"Pró-labore")&gt;0,MIN(MAX(SUMIFS(Despesas!$D$5:$D$304,Despesas!$E$5:$E$304,F$5,Despesas!$B$5:$B$304,"Pró-labore"),Parâmetros!$B$6),Parâmetros!$B$7)*Parâmetros!$B$9,0),IF(F10&lt;=0,0,F10*IF(F18&gt;=Parâmetros!$B$14,((F10*12)*INDEX(Parâmetros!$E$6:$E$11,MATCH((F10*12),Parâmetros!$D$6:$D$11,1))-INDEX(Parâmetros!$F$6:$F$11,MATCH((F10*12),Parâmetros!$D$6:$D$11,1)))/(F10*12),((F10*12)*INDEX(Parâmetros!$I$6:$I$11,MATCH((F10*12),Parâmetros!$H$6:$H$11,1))-INDEX(Parâmetros!$J$6:$J$11,MATCH((F10*12),Parâmetros!$H$6:$H$11,1)))/(F10*12)))+IF(SUMIFS(Despesas!$D$5:$D$304,Despesas!$E$5:$E$304,F$5,Despesas!$B$5:$B$304,"Pró-labore")&gt;0,MIN(MAX(SUMIFS(Despesas!$D$5:$D$304,Despesas!$E$5:$E$304,F$5,Despesas!$B$5:$B$304,"Pró-labore"),Parâmetros!$B$6),Parâmetros!$B$7)*Parâmetros!$B$9,0))</f>
        <v>-0</v>
      </c>
      <c r="G19" s="15" t="n">
        <f aca="false">-IF($B$4="Presumido",IF(G10&lt;=0,0,(G10*Parâmetros!$B$18)*Parâmetros!$B$19+MAX(0,(G10*Parâmetros!$B$18)-Parâmetros!$B$21)*Parâmetros!$B$20+(G10*Parâmetros!$B$18)*Parâmetros!$B$22+G10*(Parâmetros!$B$23+Parâmetros!$B$24+Parâmetros!$B$13))+IF(SUMIFS(Despesas!$D$5:$D$304,Despesas!$E$5:$E$304,G$5,Despesas!$B$5:$B$304,"Pró-labore")&gt;0,MIN(MAX(SUMIFS(Despesas!$D$5:$D$304,Despesas!$E$5:$E$304,G$5,Despesas!$B$5:$B$304,"Pró-labore"),Parâmetros!$B$6),Parâmetros!$B$7)*Parâmetros!$B$9,0),IF(G10&lt;=0,0,G10*IF(G18&gt;=Parâmetros!$B$14,((G10*12)*INDEX(Parâmetros!$E$6:$E$11,MATCH((G10*12),Parâmetros!$D$6:$D$11,1))-INDEX(Parâmetros!$F$6:$F$11,MATCH((G10*12),Parâmetros!$D$6:$D$11,1)))/(G10*12),((G10*12)*INDEX(Parâmetros!$I$6:$I$11,MATCH((G10*12),Parâmetros!$H$6:$H$11,1))-INDEX(Parâmetros!$J$6:$J$11,MATCH((G10*12),Parâmetros!$H$6:$H$11,1)))/(G10*12)))+IF(SUMIFS(Despesas!$D$5:$D$304,Despesas!$E$5:$E$304,G$5,Despesas!$B$5:$B$304,"Pró-labore")&gt;0,MIN(MAX(SUMIFS(Despesas!$D$5:$D$304,Despesas!$E$5:$E$304,G$5,Despesas!$B$5:$B$304,"Pró-labore"),Parâmetros!$B$6),Parâmetros!$B$7)*Parâmetros!$B$9,0))</f>
        <v>-0</v>
      </c>
      <c r="H19" s="15" t="n">
        <f aca="false">-IF($B$4="Presumido",IF(H10&lt;=0,0,(H10*Parâmetros!$B$18)*Parâmetros!$B$19+MAX(0,(H10*Parâmetros!$B$18)-Parâmetros!$B$21)*Parâmetros!$B$20+(H10*Parâmetros!$B$18)*Parâmetros!$B$22+H10*(Parâmetros!$B$23+Parâmetros!$B$24+Parâmetros!$B$13))+IF(SUMIFS(Despesas!$D$5:$D$304,Despesas!$E$5:$E$304,H$5,Despesas!$B$5:$B$304,"Pró-labore")&gt;0,MIN(MAX(SUMIFS(Despesas!$D$5:$D$304,Despesas!$E$5:$E$304,H$5,Despesas!$B$5:$B$304,"Pró-labore"),Parâmetros!$B$6),Parâmetros!$B$7)*Parâmetros!$B$9,0),IF(H10&lt;=0,0,H10*IF(H18&gt;=Parâmetros!$B$14,((H10*12)*INDEX(Parâmetros!$E$6:$E$11,MATCH((H10*12),Parâmetros!$D$6:$D$11,1))-INDEX(Parâmetros!$F$6:$F$11,MATCH((H10*12),Parâmetros!$D$6:$D$11,1)))/(H10*12),((H10*12)*INDEX(Parâmetros!$I$6:$I$11,MATCH((H10*12),Parâmetros!$H$6:$H$11,1))-INDEX(Parâmetros!$J$6:$J$11,MATCH((H10*12),Parâmetros!$H$6:$H$11,1)))/(H10*12)))+IF(SUMIFS(Despesas!$D$5:$D$304,Despesas!$E$5:$E$304,H$5,Despesas!$B$5:$B$304,"Pró-labore")&gt;0,MIN(MAX(SUMIFS(Despesas!$D$5:$D$304,Despesas!$E$5:$E$304,H$5,Despesas!$B$5:$B$304,"Pró-labore"),Parâmetros!$B$6),Parâmetros!$B$7)*Parâmetros!$B$9,0))</f>
        <v>-0</v>
      </c>
      <c r="I19" s="15" t="n">
        <f aca="false">-IF($B$4="Presumido",IF(I10&lt;=0,0,(I10*Parâmetros!$B$18)*Parâmetros!$B$19+MAX(0,(I10*Parâmetros!$B$18)-Parâmetros!$B$21)*Parâmetros!$B$20+(I10*Parâmetros!$B$18)*Parâmetros!$B$22+I10*(Parâmetros!$B$23+Parâmetros!$B$24+Parâmetros!$B$13))+IF(SUMIFS(Despesas!$D$5:$D$304,Despesas!$E$5:$E$304,I$5,Despesas!$B$5:$B$304,"Pró-labore")&gt;0,MIN(MAX(SUMIFS(Despesas!$D$5:$D$304,Despesas!$E$5:$E$304,I$5,Despesas!$B$5:$B$304,"Pró-labore"),Parâmetros!$B$6),Parâmetros!$B$7)*Parâmetros!$B$9,0),IF(I10&lt;=0,0,I10*IF(I18&gt;=Parâmetros!$B$14,((I10*12)*INDEX(Parâmetros!$E$6:$E$11,MATCH((I10*12),Parâmetros!$D$6:$D$11,1))-INDEX(Parâmetros!$F$6:$F$11,MATCH((I10*12),Parâmetros!$D$6:$D$11,1)))/(I10*12),((I10*12)*INDEX(Parâmetros!$I$6:$I$11,MATCH((I10*12),Parâmetros!$H$6:$H$11,1))-INDEX(Parâmetros!$J$6:$J$11,MATCH((I10*12),Parâmetros!$H$6:$H$11,1)))/(I10*12)))+IF(SUMIFS(Despesas!$D$5:$D$304,Despesas!$E$5:$E$304,I$5,Despesas!$B$5:$B$304,"Pró-labore")&gt;0,MIN(MAX(SUMIFS(Despesas!$D$5:$D$304,Despesas!$E$5:$E$304,I$5,Despesas!$B$5:$B$304,"Pró-labore"),Parâmetros!$B$6),Parâmetros!$B$7)*Parâmetros!$B$9,0))</f>
        <v>-0</v>
      </c>
      <c r="J19" s="15" t="n">
        <f aca="false">-IF($B$4="Presumido",IF(J10&lt;=0,0,(J10*Parâmetros!$B$18)*Parâmetros!$B$19+MAX(0,(J10*Parâmetros!$B$18)-Parâmetros!$B$21)*Parâmetros!$B$20+(J10*Parâmetros!$B$18)*Parâmetros!$B$22+J10*(Parâmetros!$B$23+Parâmetros!$B$24+Parâmetros!$B$13))+IF(SUMIFS(Despesas!$D$5:$D$304,Despesas!$E$5:$E$304,J$5,Despesas!$B$5:$B$304,"Pró-labore")&gt;0,MIN(MAX(SUMIFS(Despesas!$D$5:$D$304,Despesas!$E$5:$E$304,J$5,Despesas!$B$5:$B$304,"Pró-labore"),Parâmetros!$B$6),Parâmetros!$B$7)*Parâmetros!$B$9,0),IF(J10&lt;=0,0,J10*IF(J18&gt;=Parâmetros!$B$14,((J10*12)*INDEX(Parâmetros!$E$6:$E$11,MATCH((J10*12),Parâmetros!$D$6:$D$11,1))-INDEX(Parâmetros!$F$6:$F$11,MATCH((J10*12),Parâmetros!$D$6:$D$11,1)))/(J10*12),((J10*12)*INDEX(Parâmetros!$I$6:$I$11,MATCH((J10*12),Parâmetros!$H$6:$H$11,1))-INDEX(Parâmetros!$J$6:$J$11,MATCH((J10*12),Parâmetros!$H$6:$H$11,1)))/(J10*12)))+IF(SUMIFS(Despesas!$D$5:$D$304,Despesas!$E$5:$E$304,J$5,Despesas!$B$5:$B$304,"Pró-labore")&gt;0,MIN(MAX(SUMIFS(Despesas!$D$5:$D$304,Despesas!$E$5:$E$304,J$5,Despesas!$B$5:$B$304,"Pró-labore"),Parâmetros!$B$6),Parâmetros!$B$7)*Parâmetros!$B$9,0))</f>
        <v>-0</v>
      </c>
      <c r="K19" s="15" t="n">
        <f aca="false">-IF($B$4="Presumido",IF(K10&lt;=0,0,(K10*Parâmetros!$B$18)*Parâmetros!$B$19+MAX(0,(K10*Parâmetros!$B$18)-Parâmetros!$B$21)*Parâmetros!$B$20+(K10*Parâmetros!$B$18)*Parâmetros!$B$22+K10*(Parâmetros!$B$23+Parâmetros!$B$24+Parâmetros!$B$13))+IF(SUMIFS(Despesas!$D$5:$D$304,Despesas!$E$5:$E$304,K$5,Despesas!$B$5:$B$304,"Pró-labore")&gt;0,MIN(MAX(SUMIFS(Despesas!$D$5:$D$304,Despesas!$E$5:$E$304,K$5,Despesas!$B$5:$B$304,"Pró-labore"),Parâmetros!$B$6),Parâmetros!$B$7)*Parâmetros!$B$9,0),IF(K10&lt;=0,0,K10*IF(K18&gt;=Parâmetros!$B$14,((K10*12)*INDEX(Parâmetros!$E$6:$E$11,MATCH((K10*12),Parâmetros!$D$6:$D$11,1))-INDEX(Parâmetros!$F$6:$F$11,MATCH((K10*12),Parâmetros!$D$6:$D$11,1)))/(K10*12),((K10*12)*INDEX(Parâmetros!$I$6:$I$11,MATCH((K10*12),Parâmetros!$H$6:$H$11,1))-INDEX(Parâmetros!$J$6:$J$11,MATCH((K10*12),Parâmetros!$H$6:$H$11,1)))/(K10*12)))+IF(SUMIFS(Despesas!$D$5:$D$304,Despesas!$E$5:$E$304,K$5,Despesas!$B$5:$B$304,"Pró-labore")&gt;0,MIN(MAX(SUMIFS(Despesas!$D$5:$D$304,Despesas!$E$5:$E$304,K$5,Despesas!$B$5:$B$304,"Pró-labore"),Parâmetros!$B$6),Parâmetros!$B$7)*Parâmetros!$B$9,0))</f>
        <v>-0</v>
      </c>
      <c r="L19" s="15" t="n">
        <f aca="false">-IF($B$4="Presumido",IF(L10&lt;=0,0,(L10*Parâmetros!$B$18)*Parâmetros!$B$19+MAX(0,(L10*Parâmetros!$B$18)-Parâmetros!$B$21)*Parâmetros!$B$20+(L10*Parâmetros!$B$18)*Parâmetros!$B$22+L10*(Parâmetros!$B$23+Parâmetros!$B$24+Parâmetros!$B$13))+IF(SUMIFS(Despesas!$D$5:$D$304,Despesas!$E$5:$E$304,L$5,Despesas!$B$5:$B$304,"Pró-labore")&gt;0,MIN(MAX(SUMIFS(Despesas!$D$5:$D$304,Despesas!$E$5:$E$304,L$5,Despesas!$B$5:$B$304,"Pró-labore"),Parâmetros!$B$6),Parâmetros!$B$7)*Parâmetros!$B$9,0),IF(L10&lt;=0,0,L10*IF(L18&gt;=Parâmetros!$B$14,((L10*12)*INDEX(Parâmetros!$E$6:$E$11,MATCH((L10*12),Parâmetros!$D$6:$D$11,1))-INDEX(Parâmetros!$F$6:$F$11,MATCH((L10*12),Parâmetros!$D$6:$D$11,1)))/(L10*12),((L10*12)*INDEX(Parâmetros!$I$6:$I$11,MATCH((L10*12),Parâmetros!$H$6:$H$11,1))-INDEX(Parâmetros!$J$6:$J$11,MATCH((L10*12),Parâmetros!$H$6:$H$11,1)))/(L10*12)))+IF(SUMIFS(Despesas!$D$5:$D$304,Despesas!$E$5:$E$304,L$5,Despesas!$B$5:$B$304,"Pró-labore")&gt;0,MIN(MAX(SUMIFS(Despesas!$D$5:$D$304,Despesas!$E$5:$E$304,L$5,Despesas!$B$5:$B$304,"Pró-labore"),Parâmetros!$B$6),Parâmetros!$B$7)*Parâmetros!$B$9,0))</f>
        <v>-0</v>
      </c>
      <c r="M19" s="15" t="n">
        <f aca="false">-IF($B$4="Presumido",IF(M10&lt;=0,0,(M10*Parâmetros!$B$18)*Parâmetros!$B$19+MAX(0,(M10*Parâmetros!$B$18)-Parâmetros!$B$21)*Parâmetros!$B$20+(M10*Parâmetros!$B$18)*Parâmetros!$B$22+M10*(Parâmetros!$B$23+Parâmetros!$B$24+Parâmetros!$B$13))+IF(SUMIFS(Despesas!$D$5:$D$304,Despesas!$E$5:$E$304,M$5,Despesas!$B$5:$B$304,"Pró-labore")&gt;0,MIN(MAX(SUMIFS(Despesas!$D$5:$D$304,Despesas!$E$5:$E$304,M$5,Despesas!$B$5:$B$304,"Pró-labore"),Parâmetros!$B$6),Parâmetros!$B$7)*Parâmetros!$B$9,0),IF(M10&lt;=0,0,M10*IF(M18&gt;=Parâmetros!$B$14,((M10*12)*INDEX(Parâmetros!$E$6:$E$11,MATCH((M10*12),Parâmetros!$D$6:$D$11,1))-INDEX(Parâmetros!$F$6:$F$11,MATCH((M10*12),Parâmetros!$D$6:$D$11,1)))/(M10*12),((M10*12)*INDEX(Parâmetros!$I$6:$I$11,MATCH((M10*12),Parâmetros!$H$6:$H$11,1))-INDEX(Parâmetros!$J$6:$J$11,MATCH((M10*12),Parâmetros!$H$6:$H$11,1)))/(M10*12)))+IF(SUMIFS(Despesas!$D$5:$D$304,Despesas!$E$5:$E$304,M$5,Despesas!$B$5:$B$304,"Pró-labore")&gt;0,MIN(MAX(SUMIFS(Despesas!$D$5:$D$304,Despesas!$E$5:$E$304,M$5,Despesas!$B$5:$B$304,"Pró-labore"),Parâmetros!$B$6),Parâmetros!$B$7)*Parâmetros!$B$9,0))</f>
        <v>-0</v>
      </c>
      <c r="N19" s="20" t="n">
        <f aca="false">SUM(B19:M19)</f>
        <v>-2701.12</v>
      </c>
    </row>
    <row r="20" customFormat="false" ht="15" hidden="false" customHeight="false" outlineLevel="0" collapsed="false">
      <c r="A20" s="5" t="s">
        <v>189</v>
      </c>
      <c r="B20" s="15" t="n">
        <f aca="false">B17+B19</f>
        <v>1319.38</v>
      </c>
      <c r="C20" s="15" t="n">
        <f aca="false">C17+C19</f>
        <v>0</v>
      </c>
      <c r="D20" s="15" t="n">
        <f aca="false">D17+D19</f>
        <v>0</v>
      </c>
      <c r="E20" s="15" t="n">
        <f aca="false">E17+E19</f>
        <v>0</v>
      </c>
      <c r="F20" s="15" t="n">
        <f aca="false">F17+F19</f>
        <v>0</v>
      </c>
      <c r="G20" s="15" t="n">
        <f aca="false">G17+G19</f>
        <v>0</v>
      </c>
      <c r="H20" s="15" t="n">
        <f aca="false">H17+H19</f>
        <v>0</v>
      </c>
      <c r="I20" s="15" t="n">
        <f aca="false">I17+I19</f>
        <v>0</v>
      </c>
      <c r="J20" s="15" t="n">
        <f aca="false">J17+J19</f>
        <v>0</v>
      </c>
      <c r="K20" s="15" t="n">
        <f aca="false">K17+K19</f>
        <v>0</v>
      </c>
      <c r="L20" s="15" t="n">
        <f aca="false">L17+L19</f>
        <v>0</v>
      </c>
      <c r="M20" s="15" t="n">
        <f aca="false">M17+M19</f>
        <v>0</v>
      </c>
      <c r="N20" s="20" t="n">
        <f aca="false">SUM(B20:M20)</f>
        <v>1319.38</v>
      </c>
    </row>
    <row r="21" customFormat="false" ht="15" hidden="false" customHeight="false" outlineLevel="0" collapsed="false">
      <c r="A21" s="6" t="s">
        <v>190</v>
      </c>
      <c r="B21" s="21" t="n">
        <f aca="false">IF(B10&gt;0,B20/B10,0)</f>
        <v>0.0468946152479119</v>
      </c>
      <c r="C21" s="21" t="n">
        <f aca="false">IF(C10&gt;0,C20/C10,0)</f>
        <v>0</v>
      </c>
      <c r="D21" s="21" t="n">
        <f aca="false">IF(D10&gt;0,D20/D10,0)</f>
        <v>0</v>
      </c>
      <c r="E21" s="21" t="n">
        <f aca="false">IF(E10&gt;0,E20/E10,0)</f>
        <v>0</v>
      </c>
      <c r="F21" s="21" t="n">
        <f aca="false">IF(F10&gt;0,F20/F10,0)</f>
        <v>0</v>
      </c>
      <c r="G21" s="21" t="n">
        <f aca="false">IF(G10&gt;0,G20/G10,0)</f>
        <v>0</v>
      </c>
      <c r="H21" s="21" t="n">
        <f aca="false">IF(H10&gt;0,H20/H10,0)</f>
        <v>0</v>
      </c>
      <c r="I21" s="21" t="n">
        <f aca="false">IF(I10&gt;0,I20/I10,0)</f>
        <v>0</v>
      </c>
      <c r="J21" s="21" t="n">
        <f aca="false">IF(J10&gt;0,J20/J10,0)</f>
        <v>0</v>
      </c>
      <c r="K21" s="21" t="n">
        <f aca="false">IF(K10&gt;0,K20/K10,0)</f>
        <v>0</v>
      </c>
      <c r="L21" s="21" t="n">
        <f aca="false">IF(L10&gt;0,L20/L10,0)</f>
        <v>0</v>
      </c>
      <c r="M21" s="21" t="n">
        <f aca="false">IF(M10&gt;0,M20/M10,0)</f>
        <v>0</v>
      </c>
      <c r="N21" s="22" t="n">
        <f aca="false">IF(SUM(B10:M10)&gt;0,SUM(B20:M20)/SUM(B10:M10),0)</f>
        <v>0.0468946152479119</v>
      </c>
    </row>
    <row r="22" customFormat="false" ht="15" hidden="false" customHeight="false" outlineLevel="0" collapsed="false">
      <c r="A22" s="6" t="s">
        <v>191</v>
      </c>
      <c r="B22" s="23" t="n">
        <f aca="false">COUNTIFS(Atendimentos!$K$5:$K$304,B$5)</f>
        <v>192</v>
      </c>
      <c r="C22" s="23" t="n">
        <f aca="false">COUNTIFS(Atendimentos!$K$5:$K$304,C$5)</f>
        <v>0</v>
      </c>
      <c r="D22" s="23" t="n">
        <f aca="false">COUNTIFS(Atendimentos!$K$5:$K$304,D$5)</f>
        <v>0</v>
      </c>
      <c r="E22" s="23" t="n">
        <f aca="false">COUNTIFS(Atendimentos!$K$5:$K$304,E$5)</f>
        <v>0</v>
      </c>
      <c r="F22" s="23" t="n">
        <f aca="false">COUNTIFS(Atendimentos!$K$5:$K$304,F$5)</f>
        <v>0</v>
      </c>
      <c r="G22" s="23" t="n">
        <f aca="false">COUNTIFS(Atendimentos!$K$5:$K$304,G$5)</f>
        <v>0</v>
      </c>
      <c r="H22" s="23" t="n">
        <f aca="false">COUNTIFS(Atendimentos!$K$5:$K$304,H$5)</f>
        <v>0</v>
      </c>
      <c r="I22" s="23" t="n">
        <f aca="false">COUNTIFS(Atendimentos!$K$5:$K$304,I$5)</f>
        <v>0</v>
      </c>
      <c r="J22" s="23" t="n">
        <f aca="false">COUNTIFS(Atendimentos!$K$5:$K$304,J$5)</f>
        <v>0</v>
      </c>
      <c r="K22" s="23" t="n">
        <f aca="false">COUNTIFS(Atendimentos!$K$5:$K$304,K$5)</f>
        <v>0</v>
      </c>
      <c r="L22" s="23" t="n">
        <f aca="false">COUNTIFS(Atendimentos!$K$5:$K$304,L$5)</f>
        <v>0</v>
      </c>
      <c r="M22" s="23" t="n">
        <f aca="false">COUNTIFS(Atendimentos!$K$5:$K$304,M$5)</f>
        <v>0</v>
      </c>
      <c r="N22" s="24" t="n">
        <f aca="false">SUM(B22:M22)</f>
        <v>192</v>
      </c>
    </row>
    <row r="23" customFormat="false" ht="15" hidden="false" customHeight="false" outlineLevel="0" collapsed="false">
      <c r="A23" s="6" t="s">
        <v>192</v>
      </c>
      <c r="B23" s="15" t="n">
        <f aca="false">IF(B22&gt;0,B10/B22,0)</f>
        <v>146.536458333333</v>
      </c>
      <c r="C23" s="15" t="n">
        <f aca="false">IF(C22&gt;0,C10/C22,0)</f>
        <v>0</v>
      </c>
      <c r="D23" s="15" t="n">
        <f aca="false">IF(D22&gt;0,D10/D22,0)</f>
        <v>0</v>
      </c>
      <c r="E23" s="15" t="n">
        <f aca="false">IF(E22&gt;0,E10/E22,0)</f>
        <v>0</v>
      </c>
      <c r="F23" s="15" t="n">
        <f aca="false">IF(F22&gt;0,F10/F22,0)</f>
        <v>0</v>
      </c>
      <c r="G23" s="15" t="n">
        <f aca="false">IF(G22&gt;0,G10/G22,0)</f>
        <v>0</v>
      </c>
      <c r="H23" s="15" t="n">
        <f aca="false">IF(H22&gt;0,H10/H22,0)</f>
        <v>0</v>
      </c>
      <c r="I23" s="15" t="n">
        <f aca="false">IF(I22&gt;0,I10/I22,0)</f>
        <v>0</v>
      </c>
      <c r="J23" s="15" t="n">
        <f aca="false">IF(J22&gt;0,J10/J22,0)</f>
        <v>0</v>
      </c>
      <c r="K23" s="15" t="n">
        <f aca="false">IF(K22&gt;0,K10/K22,0)</f>
        <v>0</v>
      </c>
      <c r="L23" s="15" t="n">
        <f aca="false">IF(L22&gt;0,L10/L22,0)</f>
        <v>0</v>
      </c>
      <c r="M23" s="15" t="n">
        <f aca="false">IF(M22&gt;0,M10/M22,0)</f>
        <v>0</v>
      </c>
      <c r="N23" s="20" t="n">
        <f aca="false">IF(SUM(B10:M10)&gt;0,SUM(B10:M10)/SUM(B22:M22),0)</f>
        <v>146.536458333333</v>
      </c>
    </row>
    <row r="24" customFormat="false" ht="15" hidden="false" customHeight="false" outlineLevel="0" collapsed="false">
      <c r="A24" s="6" t="s">
        <v>193</v>
      </c>
      <c r="B24" s="15" t="n">
        <f aca="false">IF(B10&gt;0,-(B13+B14+B15+B16)/MAX(0.01,1+(B11+B12+B19)/B10),0)</f>
        <v>25640.5568569582</v>
      </c>
      <c r="C24" s="15" t="n">
        <f aca="false">IF(C10&gt;0,-(C13+C14+C15+C16)/MAX(0.01,1+(C11+C12+C19)/C10),0)</f>
        <v>0</v>
      </c>
      <c r="D24" s="15" t="n">
        <f aca="false">IF(D10&gt;0,-(D13+D14+D15+D16)/MAX(0.01,1+(D11+D12+D19)/D10),0)</f>
        <v>0</v>
      </c>
      <c r="E24" s="15" t="n">
        <f aca="false">IF(E10&gt;0,-(E13+E14+E15+E16)/MAX(0.01,1+(E11+E12+E19)/E10),0)</f>
        <v>0</v>
      </c>
      <c r="F24" s="15" t="n">
        <f aca="false">IF(F10&gt;0,-(F13+F14+F15+F16)/MAX(0.01,1+(F11+F12+F19)/F10),0)</f>
        <v>0</v>
      </c>
      <c r="G24" s="15" t="n">
        <f aca="false">IF(G10&gt;0,-(G13+G14+G15+G16)/MAX(0.01,1+(G11+G12+G19)/G10),0)</f>
        <v>0</v>
      </c>
      <c r="H24" s="15" t="n">
        <f aca="false">IF(H10&gt;0,-(H13+H14+H15+H16)/MAX(0.01,1+(H11+H12+H19)/H10),0)</f>
        <v>0</v>
      </c>
      <c r="I24" s="15" t="n">
        <f aca="false">IF(I10&gt;0,-(I13+I14+I15+I16)/MAX(0.01,1+(I11+I12+I19)/I10),0)</f>
        <v>0</v>
      </c>
      <c r="J24" s="15" t="n">
        <f aca="false">IF(J10&gt;0,-(J13+J14+J15+J16)/MAX(0.01,1+(J11+J12+J19)/J10),0)</f>
        <v>0</v>
      </c>
      <c r="K24" s="15" t="n">
        <f aca="false">IF(K10&gt;0,-(K13+K14+K15+K16)/MAX(0.01,1+(K11+K12+K19)/K10),0)</f>
        <v>0</v>
      </c>
      <c r="L24" s="15" t="n">
        <f aca="false">IF(L10&gt;0,-(L13+L14+L15+L16)/MAX(0.01,1+(L11+L12+L19)/L10),0)</f>
        <v>0</v>
      </c>
      <c r="M24" s="15" t="n">
        <f aca="false">IF(M10&gt;0,-(M13+M14+M15+M16)/MAX(0.01,1+(M11+M12+M19)/M10),0)</f>
        <v>0</v>
      </c>
      <c r="N24" s="20" t="n">
        <f aca="false">SUM(B24:M24)</f>
        <v>25640.5568569582</v>
      </c>
    </row>
    <row r="27" customFormat="false" ht="30" hidden="false" customHeight="true" outlineLevel="0" collapsed="false">
      <c r="A27" s="25" t="s">
        <v>194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</row>
    <row r="28" customFormat="false" ht="15" hidden="false" customHeight="false" outlineLevel="0" collapsed="false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</row>
    <row r="30" customFormat="false" ht="15" hidden="false" customHeight="false" outlineLevel="0" collapsed="false">
      <c r="A30" s="2" t="s">
        <v>195</v>
      </c>
    </row>
  </sheetData>
  <mergeCells count="1">
    <mergeCell ref="A27:N28"/>
  </mergeCells>
  <dataValidations count="1">
    <dataValidation allowBlank="false" errorStyle="stop" operator="between" showDropDown="false" showErrorMessage="false" showInputMessage="false" sqref="B4" type="list">
      <formula1>"Simples,Presumido"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4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6"/>
    <col collapsed="false" customWidth="true" hidden="false" outlineLevel="0" max="4" min="2" style="0" width="22"/>
  </cols>
  <sheetData>
    <row r="1" customFormat="false" ht="19.7" hidden="false" customHeight="false" outlineLevel="0" collapsed="false">
      <c r="A1" s="1" t="s">
        <v>196</v>
      </c>
    </row>
    <row r="2" customFormat="false" ht="15" hidden="false" customHeight="false" outlineLevel="0" collapsed="false">
      <c r="A2" s="2" t="s">
        <v>197</v>
      </c>
    </row>
    <row r="4" customFormat="false" ht="15" hidden="false" customHeight="false" outlineLevel="0" collapsed="false">
      <c r="A4" s="5" t="s">
        <v>198</v>
      </c>
    </row>
    <row r="5" customFormat="false" ht="15" hidden="false" customHeight="false" outlineLevel="0" collapsed="false">
      <c r="A5" s="6" t="s">
        <v>199</v>
      </c>
      <c r="B5" s="9" t="n">
        <f aca="false">IF(COUNTIF('DRE mensal'!B10:M10,"&gt;0")&gt;0,SUM('DRE mensal'!B10:M10)/COUNTIF('DRE mensal'!B10:M10,"&gt;0"),40000)</f>
        <v>28135</v>
      </c>
      <c r="C5" s="2" t="s">
        <v>200</v>
      </c>
    </row>
    <row r="6" customFormat="false" ht="15" hidden="false" customHeight="false" outlineLevel="0" collapsed="false">
      <c r="A6" s="6" t="s">
        <v>201</v>
      </c>
      <c r="B6" s="9" t="n">
        <f aca="false">IF(COUNTIF('DRE mensal'!B10:M10,"&gt;0")&gt;0,SUMIFS(Atendimentos!I5:I304,Atendimentos!H5:H304,"PJ")/COUNTIF('DRE mensal'!B10:M10,"&gt;0"),0)</f>
        <v>7037.5</v>
      </c>
    </row>
    <row r="7" customFormat="false" ht="15" hidden="false" customHeight="false" outlineLevel="0" collapsed="false">
      <c r="A7" s="6" t="s">
        <v>202</v>
      </c>
      <c r="B7" s="9" t="n">
        <f aca="false">IF(COUNTIF('DRE mensal'!B10:M10,"&gt;0")&gt;0,SUMIFS(Atendimentos!I5:I304,Atendimentos!H5:H304,"PF")/COUNTIF('DRE mensal'!B10:M10,"&gt;0"),0)</f>
        <v>3515</v>
      </c>
    </row>
    <row r="8" customFormat="false" ht="15" hidden="false" customHeight="false" outlineLevel="0" collapsed="false">
      <c r="A8" s="6" t="s">
        <v>203</v>
      </c>
      <c r="B8" s="9" t="n">
        <f aca="false">Profissionais!E26</f>
        <v>3500</v>
      </c>
    </row>
    <row r="9" customFormat="false" ht="15" hidden="false" customHeight="false" outlineLevel="0" collapsed="false">
      <c r="A9" s="6" t="s">
        <v>204</v>
      </c>
      <c r="B9" s="9" t="n">
        <f aca="false">IF(COUNTIF('DRE mensal'!B10:M10,"&gt;0")&gt;0,SUMIFS(Despesas!D5:D304,Despesas!B5:B304,"Folha administrativa")/COUNTIF('DRE mensal'!B10:M10,"&gt;0"),2000)</f>
        <v>2000</v>
      </c>
    </row>
    <row r="10" customFormat="false" ht="15" hidden="false" customHeight="false" outlineLevel="0" collapsed="false">
      <c r="A10" s="6" t="s">
        <v>205</v>
      </c>
      <c r="B10" s="9" t="n">
        <f aca="false">IF(COUNTIF('DRE mensal'!B10:M10,"&gt;0")&gt;0,SUMIFS(Despesas!D5:D304,Despesas!B5:B304,"Pró-labore")/COUNTIF('DRE mensal'!B10:M10,"&gt;0"),4000)</f>
        <v>3000</v>
      </c>
    </row>
    <row r="11" customFormat="false" ht="15" hidden="false" customHeight="false" outlineLevel="0" collapsed="false">
      <c r="A11" s="6" t="s">
        <v>206</v>
      </c>
      <c r="B11" s="9" t="n">
        <f aca="false">IF(COUNTIF('DRE mensal'!B10:M10,"&gt;0")&gt;0,-SUM('DRE mensal'!B16:M16)/COUNTIF('DRE mensal'!B10:M10,"&gt;0"),3000)</f>
        <v>3962</v>
      </c>
    </row>
    <row r="12" customFormat="false" ht="15" hidden="false" customHeight="false" outlineLevel="0" collapsed="false">
      <c r="A12" s="6" t="s">
        <v>28</v>
      </c>
      <c r="B12" s="11" t="n">
        <f aca="false">Parâmetros!B13</f>
        <v>0.05</v>
      </c>
    </row>
    <row r="14" customFormat="false" ht="15" hidden="false" customHeight="false" outlineLevel="0" collapsed="false">
      <c r="A14" s="5" t="s">
        <v>207</v>
      </c>
    </row>
    <row r="15" customFormat="false" ht="15" hidden="false" customHeight="false" outlineLevel="0" collapsed="false">
      <c r="A15" s="6" t="s">
        <v>208</v>
      </c>
      <c r="B15" s="15" t="n">
        <f aca="false">(B8+B9)*Parâmetros!B10+B10</f>
        <v>9600</v>
      </c>
    </row>
    <row r="16" customFormat="false" ht="15" hidden="false" customHeight="false" outlineLevel="0" collapsed="false">
      <c r="A16" s="6" t="s">
        <v>209</v>
      </c>
      <c r="B16" s="21" t="n">
        <f aca="false">IF(B5&gt;0,B15/B5,0)</f>
        <v>0.341212013506309</v>
      </c>
    </row>
    <row r="17" customFormat="false" ht="15" hidden="false" customHeight="false" outlineLevel="0" collapsed="false">
      <c r="A17" s="6" t="s">
        <v>210</v>
      </c>
      <c r="B17" s="6" t="str">
        <f aca="false">IF(B5*12&gt;Parâmetros!B15,"Fora do Simples",IF(B16&gt;=Parâmetros!B14,"III","V"))</f>
        <v>III</v>
      </c>
    </row>
    <row r="18" customFormat="false" ht="15" hidden="false" customHeight="false" outlineLevel="0" collapsed="false">
      <c r="A18" s="6" t="s">
        <v>211</v>
      </c>
      <c r="B18" s="15" t="n">
        <f aca="false">B5*12</f>
        <v>337620</v>
      </c>
    </row>
    <row r="19" customFormat="false" ht="15" hidden="false" customHeight="false" outlineLevel="0" collapsed="false">
      <c r="A19" s="6" t="s">
        <v>212</v>
      </c>
      <c r="B19" s="26" t="n">
        <f aca="false">IF(B18&gt;Parâmetros!B15,0,(B18*INDEX(Parâmetros!E6:E11,MATCH(B18,Parâmetros!D6:D11,1))-INDEX(Parâmetros!F6:F11,MATCH(B18,Parâmetros!D6:D11,1)))/B18)</f>
        <v>0.0842765239026124</v>
      </c>
    </row>
    <row r="20" customFormat="false" ht="15" hidden="false" customHeight="false" outlineLevel="0" collapsed="false">
      <c r="A20" s="6" t="s">
        <v>213</v>
      </c>
      <c r="B20" s="26" t="n">
        <f aca="false">IF(B18&gt;Parâmetros!B15,0,(B18*INDEX(Parâmetros!I6:I11,MATCH(B18,Parâmetros!H6:H11,1))-INDEX(Parâmetros!J6:J11,MATCH(B18,Parâmetros!H6:H11,1)))/B18)</f>
        <v>0.16667140572241</v>
      </c>
    </row>
    <row r="21" customFormat="false" ht="15" hidden="false" customHeight="false" outlineLevel="0" collapsed="false">
      <c r="A21" s="6" t="s">
        <v>214</v>
      </c>
      <c r="B21" s="15" t="n">
        <f aca="false">IF(B10&gt;0,MIN(MAX(B10,Parâmetros!B6),Parâmetros!B7)*Parâmetros!B9,0)</f>
        <v>330</v>
      </c>
      <c r="C21" s="2" t="s">
        <v>215</v>
      </c>
    </row>
    <row r="23" customFormat="false" ht="33.75" hidden="false" customHeight="true" outlineLevel="0" collapsed="false">
      <c r="A23" s="8" t="s">
        <v>216</v>
      </c>
      <c r="B23" s="8" t="s">
        <v>217</v>
      </c>
      <c r="C23" s="8" t="s">
        <v>218</v>
      </c>
      <c r="D23" s="8" t="s">
        <v>32</v>
      </c>
    </row>
    <row r="24" customFormat="false" ht="15" hidden="false" customHeight="false" outlineLevel="0" collapsed="false">
      <c r="A24" s="6" t="s">
        <v>219</v>
      </c>
      <c r="B24" s="15" t="n">
        <f aca="false">B5*B19</f>
        <v>2371.12</v>
      </c>
      <c r="C24" s="15" t="n">
        <f aca="false">B5*B20</f>
        <v>4689.3</v>
      </c>
      <c r="D24" s="15" t="n">
        <f aca="false">B5*Parâmetros!B18*Parâmetros!B19+MAX(0,B5*Parâmetros!B18-Parâmetros!B21)*Parâmetros!B20+B5*Parâmetros!B18*Parâmetros!B22+B5*(Parâmetros!B23+Parâmetros!B24+B12)</f>
        <v>4594.4455</v>
      </c>
    </row>
    <row r="25" customFormat="false" ht="15" hidden="false" customHeight="false" outlineLevel="0" collapsed="false">
      <c r="A25" s="6" t="s">
        <v>220</v>
      </c>
      <c r="B25" s="15" t="n">
        <f aca="false">0</f>
        <v>0</v>
      </c>
      <c r="C25" s="15" t="n">
        <f aca="false">0</f>
        <v>0</v>
      </c>
      <c r="D25" s="15" t="n">
        <f aca="false">(B8+B9)*Parâmetros!B11+(B10+B7)*Parâmetros!B12</f>
        <v>2832</v>
      </c>
    </row>
    <row r="26" customFormat="false" ht="15" hidden="false" customHeight="false" outlineLevel="0" collapsed="false">
      <c r="A26" s="6" t="s">
        <v>221</v>
      </c>
      <c r="B26" s="15" t="n">
        <f aca="false">B21</f>
        <v>330</v>
      </c>
      <c r="C26" s="15" t="n">
        <f aca="false">B21</f>
        <v>330</v>
      </c>
      <c r="D26" s="15" t="n">
        <f aca="false">B21</f>
        <v>330</v>
      </c>
    </row>
    <row r="27" customFormat="false" ht="15" hidden="false" customHeight="false" outlineLevel="0" collapsed="false">
      <c r="A27" s="5" t="s">
        <v>222</v>
      </c>
      <c r="B27" s="27" t="n">
        <f aca="false">SUM(B24:B26)</f>
        <v>2701.12</v>
      </c>
      <c r="C27" s="27" t="n">
        <f aca="false">SUM(C24:C26)</f>
        <v>5019.3</v>
      </c>
      <c r="D27" s="27" t="n">
        <f aca="false">SUM(D24:D26)</f>
        <v>7756.4455</v>
      </c>
    </row>
    <row r="28" customFormat="false" ht="15" hidden="false" customHeight="false" outlineLevel="0" collapsed="false">
      <c r="A28" s="6" t="s">
        <v>223</v>
      </c>
      <c r="B28" s="21" t="n">
        <f aca="false">IF($B$5&gt;0,B27/$B$5,0)</f>
        <v>0.0960056868668918</v>
      </c>
      <c r="C28" s="21" t="n">
        <f aca="false">IF($B$5&gt;0,C27/$B$5,0)</f>
        <v>0.178400568686689</v>
      </c>
      <c r="D28" s="21" t="n">
        <f aca="false">IF($B$5&gt;0,D27/$B$5,0)</f>
        <v>0.275686706948641</v>
      </c>
    </row>
    <row r="29" customFormat="false" ht="15" hidden="false" customHeight="false" outlineLevel="0" collapsed="false">
      <c r="A29" s="6" t="s">
        <v>224</v>
      </c>
      <c r="B29" s="15" t="n">
        <f aca="false">$B$6+$B$7+($B$8+$B$9)*Parâmetros!$B$10+$B$10+$B$11</f>
        <v>24114.5</v>
      </c>
      <c r="C29" s="15" t="n">
        <f aca="false">$B$6+$B$7+($B$8+$B$9)*Parâmetros!$B$10+$B$10+$B$11</f>
        <v>24114.5</v>
      </c>
      <c r="D29" s="15" t="n">
        <f aca="false">$B$6+$B$7+($B$8+$B$9)*Parâmetros!$B$10+$B$10+$B$11</f>
        <v>24114.5</v>
      </c>
    </row>
    <row r="30" customFormat="false" ht="15" hidden="false" customHeight="false" outlineLevel="0" collapsed="false">
      <c r="A30" s="5" t="s">
        <v>225</v>
      </c>
      <c r="B30" s="27" t="n">
        <f aca="false">$B$5-B29-B27</f>
        <v>1319.38</v>
      </c>
      <c r="C30" s="27" t="n">
        <f aca="false">$B$5-C29-C27</f>
        <v>-998.799999999999</v>
      </c>
      <c r="D30" s="27" t="n">
        <f aca="false">$B$5-D29-D27</f>
        <v>-3735.9455</v>
      </c>
    </row>
    <row r="31" customFormat="false" ht="15" hidden="false" customHeight="false" outlineLevel="0" collapsed="false">
      <c r="A31" s="6" t="s">
        <v>226</v>
      </c>
      <c r="B31" s="21" t="n">
        <f aca="false">IF($B$5&gt;0,B30/$B$5,0)</f>
        <v>0.0468946152479119</v>
      </c>
      <c r="C31" s="21" t="n">
        <f aca="false">IF($B$5&gt;0,C30/$B$5,0)</f>
        <v>-0.0355002665718855</v>
      </c>
      <c r="D31" s="21" t="n">
        <f aca="false">IF($B$5&gt;0,D30/$B$5,0)</f>
        <v>-0.132786404833837</v>
      </c>
    </row>
    <row r="33" customFormat="false" ht="15" hidden="false" customHeight="false" outlineLevel="0" collapsed="false">
      <c r="A33" s="5" t="s">
        <v>227</v>
      </c>
    </row>
    <row r="34" customFormat="false" ht="48" hidden="false" customHeight="true" outlineLevel="0" collapsed="false">
      <c r="A34" s="28" t="str">
        <f aca="false">IF(B17="Fora do Simples","Com esse faturamento, a receita anual passa do limite do Simples. Compare Lucro Presumido e Lucro Real com o contador.",IF(B17="III","Com a folha informada, a clínica fica no Anexo III. "&amp;IF(B27&lt;=D27,"O Simples custa menos do que o Presumido neste cenário.","O Presumido custaria menos: vale uma análise detalhada."),"Com a folha informada, a clínica cai no Anexo V. "&amp;IF(C27&lt;=D27,"O Simples ainda custa menos do que o Presumido, mas o Anexo III (com folha de 28%) custaria "&amp;TEXT(B27,"R$ #,##0")&amp;".","O Presumido custa menos do que o Anexo V; antes de sair do Simples, veja se é possível chegar ao Anexo III (folha de 28%): "&amp;TEXT(B27,"R$ #,##0")&amp;".")))</f>
        <v>Com a folha informada, a clínica fica no Anexo III. O Simples custa menos do que o Presumido neste cenário.</v>
      </c>
      <c r="B34" s="28"/>
      <c r="C34" s="28"/>
      <c r="D34" s="28"/>
    </row>
    <row r="35" customFormat="false" ht="15" hidden="false" customHeight="false" outlineLevel="0" collapsed="false">
      <c r="A35" s="28"/>
      <c r="B35" s="28"/>
      <c r="C35" s="28"/>
      <c r="D35" s="28"/>
    </row>
    <row r="36" customFormat="false" ht="15" hidden="false" customHeight="false" outlineLevel="0" collapsed="false">
      <c r="A36" s="28"/>
      <c r="B36" s="28"/>
      <c r="C36" s="28"/>
      <c r="D36" s="28"/>
    </row>
    <row r="38" customFormat="false" ht="15" hidden="false" customHeight="true" outlineLevel="0" collapsed="false">
      <c r="A38" s="25" t="s">
        <v>228</v>
      </c>
      <c r="B38" s="25"/>
      <c r="C38" s="25"/>
      <c r="D38" s="25"/>
    </row>
    <row r="39" customFormat="false" ht="15" hidden="false" customHeight="false" outlineLevel="0" collapsed="false">
      <c r="A39" s="25"/>
      <c r="B39" s="25"/>
      <c r="C39" s="25"/>
      <c r="D39" s="25"/>
    </row>
    <row r="40" customFormat="false" ht="15" hidden="false" customHeight="false" outlineLevel="0" collapsed="false">
      <c r="A40" s="25"/>
      <c r="B40" s="25"/>
      <c r="C40" s="25"/>
      <c r="D40" s="25"/>
    </row>
    <row r="41" customFormat="false" ht="15" hidden="false" customHeight="false" outlineLevel="0" collapsed="false">
      <c r="A41" s="25"/>
      <c r="B41" s="25"/>
      <c r="C41" s="25"/>
      <c r="D41" s="25"/>
    </row>
  </sheetData>
  <mergeCells count="2">
    <mergeCell ref="A34:D36"/>
    <mergeCell ref="A38:D4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2026-10-14T16:36:55Z</dcterms:created>
  <dc:creator>openpyxl</dc:creator>
  <dc:description/>
  <dc:language>en-US</dc:language>
  <cp:lastModifiedBy/>
  <dcterms:modified xsi:type="dcterms:W3CDTF">2026-10-14T16:36:55Z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